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drawings/drawing3.xml" ContentType="application/vnd.openxmlformats-officedocument.drawing+xml"/>
  <Override PartName="/xl/slicers/slicer1.xml" ContentType="application/vnd.ms-excel.slicer+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uth\OneDrive\Documents\Pictures\DrillOrDrop\Earthquakes\"/>
    </mc:Choice>
  </mc:AlternateContent>
  <bookViews>
    <workbookView xWindow="0" yWindow="0" windowWidth="11205" windowHeight="6690" activeTab="2"/>
  </bookViews>
  <sheets>
    <sheet name="BGS data and map" sheetId="3" r:id="rId1"/>
    <sheet name="Phase 1 " sheetId="5" r:id="rId2"/>
    <sheet name="Analysis" sheetId="4" r:id="rId3"/>
  </sheets>
  <definedNames>
    <definedName name="_xlnm._FilterDatabase" localSheetId="1" hidden="1">'Phase 1 '!$B$33:$S$69</definedName>
    <definedName name="Slicer_Type">#N/A</definedName>
  </definedNames>
  <calcPr calcId="181029"/>
  <pivotCaches>
    <pivotCache cacheId="7" r:id="rId4"/>
  </pivotCaches>
  <extLst>
    <ext xmlns:x14="http://schemas.microsoft.com/office/spreadsheetml/2009/9/main" uri="{BBE1A952-AA13-448e-AADC-164F8A28A991}">
      <x14:slicerCaches>
        <x14:slicerCache r:id="rId5"/>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63" i="3" l="1"/>
  <c r="J63" i="3"/>
  <c r="K63" i="3"/>
  <c r="L63" i="3"/>
  <c r="M63" i="3"/>
  <c r="N63" i="3"/>
  <c r="O63" i="3"/>
  <c r="P63" i="3"/>
  <c r="Q63" i="3"/>
  <c r="I62" i="3"/>
  <c r="J62" i="3"/>
  <c r="K62" i="3"/>
  <c r="L62" i="3"/>
  <c r="M62" i="3"/>
  <c r="N62" i="3"/>
  <c r="O62" i="3"/>
  <c r="P62" i="3"/>
  <c r="Q62" i="3"/>
  <c r="I61" i="3"/>
  <c r="J61" i="3"/>
  <c r="K61" i="3"/>
  <c r="L61" i="3"/>
  <c r="M61" i="3"/>
  <c r="N61" i="3"/>
  <c r="O61" i="3"/>
  <c r="P61" i="3"/>
  <c r="Q61" i="3"/>
  <c r="I60" i="3"/>
  <c r="J60" i="3"/>
  <c r="K60" i="3"/>
  <c r="L60" i="3"/>
  <c r="M60" i="3"/>
  <c r="N60" i="3"/>
  <c r="O60" i="3"/>
  <c r="P60" i="3"/>
  <c r="Q60" i="3"/>
  <c r="I59" i="3"/>
  <c r="J59" i="3"/>
  <c r="K59" i="3"/>
  <c r="L59" i="3"/>
  <c r="M59" i="3"/>
  <c r="N59" i="3"/>
  <c r="O59" i="3"/>
  <c r="P59" i="3"/>
  <c r="Q59" i="3"/>
  <c r="I58" i="3"/>
  <c r="J58" i="3"/>
  <c r="K58" i="3"/>
  <c r="L58" i="3"/>
  <c r="M58" i="3"/>
  <c r="N58" i="3"/>
  <c r="O58" i="3"/>
  <c r="P58" i="3"/>
  <c r="Q58" i="3"/>
  <c r="I57" i="3"/>
  <c r="J57" i="3"/>
  <c r="K57" i="3"/>
  <c r="L57" i="3"/>
  <c r="M57" i="3"/>
  <c r="N57" i="3"/>
  <c r="O57" i="3"/>
  <c r="P57" i="3"/>
  <c r="Q57" i="3"/>
  <c r="I55" i="3"/>
  <c r="J55" i="3"/>
  <c r="K55" i="3"/>
  <c r="L55" i="3"/>
  <c r="M55" i="3"/>
  <c r="N55" i="3"/>
  <c r="O55" i="3"/>
  <c r="P55" i="3"/>
  <c r="Q55" i="3"/>
  <c r="I56" i="3"/>
  <c r="J56" i="3"/>
  <c r="K56" i="3"/>
  <c r="L56" i="3"/>
  <c r="M56" i="3"/>
  <c r="N56" i="3"/>
  <c r="O56" i="3"/>
  <c r="P56" i="3"/>
  <c r="Q56" i="3"/>
  <c r="R69" i="5"/>
  <c r="Q69" i="5"/>
  <c r="P69" i="5"/>
  <c r="O69" i="5"/>
  <c r="N69" i="5"/>
  <c r="M69" i="5"/>
  <c r="L69" i="5"/>
  <c r="K69" i="5"/>
  <c r="J69" i="5"/>
  <c r="R68" i="5"/>
  <c r="Q68" i="5"/>
  <c r="P68" i="5"/>
  <c r="O68" i="5"/>
  <c r="N68" i="5"/>
  <c r="M68" i="5"/>
  <c r="L68" i="5"/>
  <c r="K68" i="5"/>
  <c r="J68" i="5"/>
  <c r="R67" i="5"/>
  <c r="Q67" i="5"/>
  <c r="P67" i="5"/>
  <c r="O67" i="5"/>
  <c r="N67" i="5"/>
  <c r="M67" i="5"/>
  <c r="L67" i="5"/>
  <c r="K67" i="5"/>
  <c r="J67" i="5"/>
  <c r="R66" i="5"/>
  <c r="Q66" i="5"/>
  <c r="P66" i="5"/>
  <c r="O66" i="5"/>
  <c r="N66" i="5"/>
  <c r="M66" i="5"/>
  <c r="L66" i="5"/>
  <c r="K66" i="5"/>
  <c r="J66" i="5"/>
  <c r="R65" i="5"/>
  <c r="Q65" i="5"/>
  <c r="P65" i="5"/>
  <c r="O65" i="5"/>
  <c r="N65" i="5"/>
  <c r="M65" i="5"/>
  <c r="L65" i="5"/>
  <c r="K65" i="5"/>
  <c r="J65" i="5"/>
  <c r="R64" i="5"/>
  <c r="Q64" i="5"/>
  <c r="P64" i="5"/>
  <c r="O64" i="5"/>
  <c r="N64" i="5"/>
  <c r="M64" i="5"/>
  <c r="L64" i="5"/>
  <c r="K64" i="5"/>
  <c r="J64" i="5"/>
  <c r="R63" i="5"/>
  <c r="Q63" i="5"/>
  <c r="P63" i="5"/>
  <c r="O63" i="5"/>
  <c r="N63" i="5"/>
  <c r="M63" i="5"/>
  <c r="L63" i="5"/>
  <c r="K63" i="5"/>
  <c r="J63" i="5"/>
  <c r="R62" i="5"/>
  <c r="Q62" i="5"/>
  <c r="P62" i="5"/>
  <c r="O62" i="5"/>
  <c r="N62" i="5"/>
  <c r="M62" i="5"/>
  <c r="L62" i="5"/>
  <c r="K62" i="5"/>
  <c r="J62" i="5"/>
  <c r="R61" i="5"/>
  <c r="Q61" i="5"/>
  <c r="P61" i="5"/>
  <c r="O61" i="5"/>
  <c r="N61" i="5"/>
  <c r="M61" i="5"/>
  <c r="L61" i="5"/>
  <c r="K61" i="5"/>
  <c r="J61" i="5"/>
  <c r="R60" i="5"/>
  <c r="Q60" i="5"/>
  <c r="P60" i="5"/>
  <c r="O60" i="5"/>
  <c r="N60" i="5"/>
  <c r="M60" i="5"/>
  <c r="L60" i="5"/>
  <c r="K60" i="5"/>
  <c r="J60" i="5"/>
  <c r="R59" i="5"/>
  <c r="Q59" i="5"/>
  <c r="P59" i="5"/>
  <c r="O59" i="5"/>
  <c r="N59" i="5"/>
  <c r="M59" i="5"/>
  <c r="L59" i="5"/>
  <c r="K59" i="5"/>
  <c r="J59" i="5"/>
  <c r="R58" i="5"/>
  <c r="Q58" i="5"/>
  <c r="P58" i="5"/>
  <c r="O58" i="5"/>
  <c r="N58" i="5"/>
  <c r="M58" i="5"/>
  <c r="L58" i="5"/>
  <c r="K58" i="5"/>
  <c r="J58" i="5"/>
  <c r="R57" i="5"/>
  <c r="Q57" i="5"/>
  <c r="P57" i="5"/>
  <c r="O57" i="5"/>
  <c r="N57" i="5"/>
  <c r="M57" i="5"/>
  <c r="L57" i="5"/>
  <c r="K57" i="5"/>
  <c r="J57" i="5"/>
  <c r="R56" i="5"/>
  <c r="Q56" i="5"/>
  <c r="P56" i="5"/>
  <c r="O56" i="5"/>
  <c r="N56" i="5"/>
  <c r="M56" i="5"/>
  <c r="L56" i="5"/>
  <c r="K56" i="5"/>
  <c r="J56" i="5"/>
  <c r="R55" i="5"/>
  <c r="Q55" i="5"/>
  <c r="P55" i="5"/>
  <c r="O55" i="5"/>
  <c r="N55" i="5"/>
  <c r="M55" i="5"/>
  <c r="L55" i="5"/>
  <c r="K55" i="5"/>
  <c r="J55" i="5"/>
  <c r="R54" i="5"/>
  <c r="Q54" i="5"/>
  <c r="P54" i="5"/>
  <c r="O54" i="5"/>
  <c r="N54" i="5"/>
  <c r="M54" i="5"/>
  <c r="L54" i="5"/>
  <c r="K54" i="5"/>
  <c r="J54" i="5"/>
  <c r="R53" i="5"/>
  <c r="Q53" i="5"/>
  <c r="P53" i="5"/>
  <c r="O53" i="5"/>
  <c r="N53" i="5"/>
  <c r="M53" i="5"/>
  <c r="L53" i="5"/>
  <c r="K53" i="5"/>
  <c r="J53" i="5"/>
  <c r="R52" i="5"/>
  <c r="Q52" i="5"/>
  <c r="P52" i="5"/>
  <c r="O52" i="5"/>
  <c r="N52" i="5"/>
  <c r="M52" i="5"/>
  <c r="L52" i="5"/>
  <c r="K52" i="5"/>
  <c r="J52" i="5"/>
  <c r="R51" i="5"/>
  <c r="Q51" i="5"/>
  <c r="P51" i="5"/>
  <c r="O51" i="5"/>
  <c r="N51" i="5"/>
  <c r="M51" i="5"/>
  <c r="L51" i="5"/>
  <c r="K51" i="5"/>
  <c r="J51" i="5"/>
  <c r="R50" i="5"/>
  <c r="Q50" i="5"/>
  <c r="P50" i="5"/>
  <c r="O50" i="5"/>
  <c r="N50" i="5"/>
  <c r="M50" i="5"/>
  <c r="L50" i="5"/>
  <c r="K50" i="5"/>
  <c r="J50" i="5"/>
  <c r="R49" i="5"/>
  <c r="Q49" i="5"/>
  <c r="P49" i="5"/>
  <c r="O49" i="5"/>
  <c r="N49" i="5"/>
  <c r="M49" i="5"/>
  <c r="L49" i="5"/>
  <c r="K49" i="5"/>
  <c r="J49" i="5"/>
  <c r="R48" i="5"/>
  <c r="Q48" i="5"/>
  <c r="P48" i="5"/>
  <c r="O48" i="5"/>
  <c r="N48" i="5"/>
  <c r="M48" i="5"/>
  <c r="L48" i="5"/>
  <c r="K48" i="5"/>
  <c r="J48" i="5"/>
  <c r="R47" i="5"/>
  <c r="Q47" i="5"/>
  <c r="P47" i="5"/>
  <c r="O47" i="5"/>
  <c r="N47" i="5"/>
  <c r="M47" i="5"/>
  <c r="L47" i="5"/>
  <c r="K47" i="5"/>
  <c r="J47" i="5"/>
  <c r="R46" i="5"/>
  <c r="Q46" i="5"/>
  <c r="P46" i="5"/>
  <c r="O46" i="5"/>
  <c r="N46" i="5"/>
  <c r="M46" i="5"/>
  <c r="L46" i="5"/>
  <c r="K46" i="5"/>
  <c r="J46" i="5"/>
  <c r="R45" i="5"/>
  <c r="Q45" i="5"/>
  <c r="P45" i="5"/>
  <c r="O45" i="5"/>
  <c r="N45" i="5"/>
  <c r="M45" i="5"/>
  <c r="L45" i="5"/>
  <c r="K45" i="5"/>
  <c r="J45" i="5"/>
  <c r="R44" i="5"/>
  <c r="Q44" i="5"/>
  <c r="P44" i="5"/>
  <c r="O44" i="5"/>
  <c r="N44" i="5"/>
  <c r="M44" i="5"/>
  <c r="L44" i="5"/>
  <c r="K44" i="5"/>
  <c r="J44" i="5"/>
  <c r="R43" i="5"/>
  <c r="Q43" i="5"/>
  <c r="P43" i="5"/>
  <c r="O43" i="5"/>
  <c r="N43" i="5"/>
  <c r="M43" i="5"/>
  <c r="L43" i="5"/>
  <c r="K43" i="5"/>
  <c r="J43" i="5"/>
  <c r="R42" i="5"/>
  <c r="Q42" i="5"/>
  <c r="P42" i="5"/>
  <c r="O42" i="5"/>
  <c r="N42" i="5"/>
  <c r="M42" i="5"/>
  <c r="L42" i="5"/>
  <c r="K42" i="5"/>
  <c r="J42" i="5"/>
  <c r="R41" i="5"/>
  <c r="Q41" i="5"/>
  <c r="P41" i="5"/>
  <c r="O41" i="5"/>
  <c r="N41" i="5"/>
  <c r="M41" i="5"/>
  <c r="L41" i="5"/>
  <c r="K41" i="5"/>
  <c r="J41" i="5"/>
  <c r="R40" i="5"/>
  <c r="Q40" i="5"/>
  <c r="P40" i="5"/>
  <c r="O40" i="5"/>
  <c r="N40" i="5"/>
  <c r="M40" i="5"/>
  <c r="L40" i="5"/>
  <c r="K40" i="5"/>
  <c r="J40" i="5"/>
  <c r="R39" i="5"/>
  <c r="Q39" i="5"/>
  <c r="P39" i="5"/>
  <c r="O39" i="5"/>
  <c r="N39" i="5"/>
  <c r="M39" i="5"/>
  <c r="L39" i="5"/>
  <c r="K39" i="5"/>
  <c r="J39" i="5"/>
  <c r="R38" i="5"/>
  <c r="Q38" i="5"/>
  <c r="P38" i="5"/>
  <c r="O38" i="5"/>
  <c r="N38" i="5"/>
  <c r="M38" i="5"/>
  <c r="L38" i="5"/>
  <c r="K38" i="5"/>
  <c r="J38" i="5"/>
  <c r="R37" i="5"/>
  <c r="Q37" i="5"/>
  <c r="P37" i="5"/>
  <c r="O37" i="5"/>
  <c r="N37" i="5"/>
  <c r="M37" i="5"/>
  <c r="L37" i="5"/>
  <c r="K37" i="5"/>
  <c r="J37" i="5"/>
  <c r="R36" i="5"/>
  <c r="Q36" i="5"/>
  <c r="P36" i="5"/>
  <c r="O36" i="5"/>
  <c r="N36" i="5"/>
  <c r="M36" i="5"/>
  <c r="L36" i="5"/>
  <c r="K36" i="5"/>
  <c r="J36" i="5"/>
  <c r="R35" i="5"/>
  <c r="Q35" i="5"/>
  <c r="P35" i="5"/>
  <c r="O35" i="5"/>
  <c r="N35" i="5"/>
  <c r="M35" i="5"/>
  <c r="L35" i="5"/>
  <c r="K35" i="5"/>
  <c r="J35" i="5"/>
  <c r="R34" i="5"/>
  <c r="Q34" i="5"/>
  <c r="P34" i="5"/>
  <c r="O34" i="5"/>
  <c r="N34" i="5"/>
  <c r="M34" i="5"/>
  <c r="L34" i="5"/>
  <c r="K34" i="5"/>
  <c r="J34" i="5"/>
  <c r="I54" i="3" l="1"/>
  <c r="J54" i="3"/>
  <c r="K54" i="3"/>
  <c r="L54" i="3"/>
  <c r="M54" i="3"/>
  <c r="N54" i="3"/>
  <c r="O54" i="3"/>
  <c r="P54" i="3"/>
  <c r="Q54" i="3"/>
  <c r="J53" i="3" l="1"/>
  <c r="K53" i="3"/>
  <c r="L53" i="3"/>
  <c r="M53" i="3"/>
  <c r="N53" i="3"/>
  <c r="O53" i="3"/>
  <c r="P53" i="3"/>
  <c r="Q53" i="3"/>
  <c r="I52" i="3"/>
  <c r="J52" i="3"/>
  <c r="K52" i="3"/>
  <c r="L52" i="3"/>
  <c r="M52" i="3"/>
  <c r="N52" i="3"/>
  <c r="O52" i="3"/>
  <c r="P52" i="3"/>
  <c r="Q52" i="3"/>
  <c r="I51" i="3"/>
  <c r="J51" i="3"/>
  <c r="K51" i="3"/>
  <c r="L51" i="3"/>
  <c r="M51" i="3"/>
  <c r="N51" i="3"/>
  <c r="O51" i="3"/>
  <c r="P51" i="3"/>
  <c r="Q51" i="3"/>
  <c r="I50" i="3"/>
  <c r="J50" i="3"/>
  <c r="K50" i="3"/>
  <c r="L50" i="3"/>
  <c r="M50" i="3"/>
  <c r="N50" i="3"/>
  <c r="O50" i="3"/>
  <c r="P50" i="3"/>
  <c r="Q50" i="3"/>
  <c r="I49" i="3"/>
  <c r="J49" i="3"/>
  <c r="K49" i="3"/>
  <c r="L49" i="3"/>
  <c r="M49" i="3"/>
  <c r="N49" i="3"/>
  <c r="O49" i="3"/>
  <c r="P49" i="3"/>
  <c r="Q49" i="3"/>
  <c r="I48" i="3"/>
  <c r="J48" i="3"/>
  <c r="K48" i="3"/>
  <c r="L48" i="3"/>
  <c r="M48" i="3"/>
  <c r="N48" i="3"/>
  <c r="O48" i="3"/>
  <c r="P48" i="3"/>
  <c r="Q48" i="3"/>
  <c r="I47" i="3"/>
  <c r="J47" i="3"/>
  <c r="K47" i="3"/>
  <c r="L47" i="3"/>
  <c r="M47" i="3"/>
  <c r="N47" i="3"/>
  <c r="O47" i="3"/>
  <c r="P47" i="3"/>
  <c r="Q47" i="3"/>
  <c r="I46" i="3"/>
  <c r="J46" i="3"/>
  <c r="K46" i="3"/>
  <c r="L46" i="3"/>
  <c r="M46" i="3"/>
  <c r="N46" i="3"/>
  <c r="O46" i="3"/>
  <c r="P46" i="3"/>
  <c r="Q46" i="3"/>
  <c r="I45" i="3"/>
  <c r="J45" i="3"/>
  <c r="K45" i="3"/>
  <c r="L45" i="3"/>
  <c r="M45" i="3"/>
  <c r="N45" i="3"/>
  <c r="O45" i="3"/>
  <c r="P45" i="3"/>
  <c r="Q45" i="3"/>
  <c r="I44" i="3"/>
  <c r="J44" i="3"/>
  <c r="K44" i="3"/>
  <c r="L44" i="3"/>
  <c r="M44" i="3"/>
  <c r="N44" i="3"/>
  <c r="O44" i="3"/>
  <c r="P44" i="3"/>
  <c r="Q44" i="3"/>
  <c r="I43" i="3"/>
  <c r="J43" i="3"/>
  <c r="K43" i="3"/>
  <c r="L43" i="3"/>
  <c r="M43" i="3"/>
  <c r="N43" i="3"/>
  <c r="O43" i="3"/>
  <c r="P43" i="3"/>
  <c r="Q43" i="3"/>
  <c r="I40" i="3" l="1"/>
  <c r="J40" i="3"/>
  <c r="K40" i="3"/>
  <c r="L40" i="3"/>
  <c r="M40" i="3"/>
  <c r="N40" i="3"/>
  <c r="O40" i="3"/>
  <c r="P40" i="3"/>
  <c r="Q40" i="3"/>
  <c r="I41" i="3"/>
  <c r="J41" i="3"/>
  <c r="K41" i="3"/>
  <c r="L41" i="3"/>
  <c r="M41" i="3"/>
  <c r="N41" i="3"/>
  <c r="O41" i="3"/>
  <c r="P41" i="3"/>
  <c r="Q41" i="3"/>
  <c r="I42" i="3"/>
  <c r="J42" i="3"/>
  <c r="K42" i="3"/>
  <c r="L42" i="3"/>
  <c r="M42" i="3"/>
  <c r="N42" i="3"/>
  <c r="O42" i="3"/>
  <c r="P42" i="3"/>
  <c r="Q42" i="3"/>
  <c r="I36" i="3"/>
  <c r="J36" i="3"/>
  <c r="K36" i="3"/>
  <c r="L36" i="3"/>
  <c r="M36" i="3"/>
  <c r="N36" i="3"/>
  <c r="O36" i="3"/>
  <c r="P36" i="3"/>
  <c r="Q36" i="3"/>
  <c r="I39" i="3"/>
  <c r="J39" i="3"/>
  <c r="K39" i="3"/>
  <c r="L39" i="3"/>
  <c r="M39" i="3"/>
  <c r="N39" i="3"/>
  <c r="O39" i="3"/>
  <c r="P39" i="3"/>
  <c r="Q39" i="3"/>
  <c r="I37" i="3"/>
  <c r="J37" i="3"/>
  <c r="K37" i="3"/>
  <c r="L37" i="3"/>
  <c r="M37" i="3"/>
  <c r="N37" i="3"/>
  <c r="O37" i="3"/>
  <c r="P37" i="3"/>
  <c r="Q37" i="3"/>
  <c r="I38" i="3"/>
  <c r="J38" i="3"/>
  <c r="K38" i="3"/>
  <c r="L38" i="3"/>
  <c r="M38" i="3"/>
  <c r="N38" i="3"/>
  <c r="O38" i="3"/>
  <c r="P38" i="3"/>
  <c r="Q38" i="3"/>
  <c r="I31" i="3"/>
  <c r="J31" i="3"/>
  <c r="K31" i="3"/>
  <c r="L31" i="3"/>
  <c r="M31" i="3"/>
  <c r="N31" i="3"/>
  <c r="O31" i="3"/>
  <c r="P31" i="3"/>
  <c r="Q31" i="3"/>
  <c r="I30" i="3"/>
  <c r="J30" i="3"/>
  <c r="K30" i="3"/>
  <c r="L30" i="3"/>
  <c r="M30" i="3"/>
  <c r="N30" i="3"/>
  <c r="O30" i="3"/>
  <c r="P30" i="3"/>
  <c r="Q30" i="3"/>
  <c r="X1" i="3"/>
  <c r="I32" i="3"/>
  <c r="J32" i="3"/>
  <c r="K32" i="3"/>
  <c r="L32" i="3"/>
  <c r="M32" i="3"/>
  <c r="N32" i="3"/>
  <c r="O32" i="3"/>
  <c r="P32" i="3"/>
  <c r="Q32" i="3"/>
  <c r="I33" i="3"/>
  <c r="I34" i="3"/>
  <c r="I35" i="3"/>
  <c r="J33" i="3"/>
  <c r="J34" i="3"/>
  <c r="J35" i="3"/>
  <c r="K33" i="3"/>
  <c r="K34" i="3"/>
  <c r="K35" i="3"/>
  <c r="L33" i="3"/>
  <c r="L34" i="3"/>
  <c r="L35" i="3"/>
  <c r="M33" i="3"/>
  <c r="M34" i="3"/>
  <c r="M35" i="3"/>
  <c r="N33" i="3"/>
  <c r="N34" i="3"/>
  <c r="N35" i="3"/>
  <c r="O33" i="3"/>
  <c r="O34" i="3"/>
  <c r="O35" i="3"/>
  <c r="P33" i="3"/>
  <c r="P34" i="3"/>
  <c r="P35" i="3"/>
  <c r="Q33" i="3"/>
  <c r="Q34" i="3"/>
  <c r="Q35" i="3"/>
  <c r="K25" i="3"/>
  <c r="K26" i="3"/>
  <c r="K27" i="3"/>
  <c r="K28" i="3"/>
  <c r="K29" i="3"/>
  <c r="K21" i="3"/>
  <c r="K22" i="3"/>
  <c r="K23" i="3"/>
  <c r="K24" i="3"/>
  <c r="K18" i="3"/>
  <c r="K19" i="3"/>
  <c r="K20" i="3"/>
  <c r="K13" i="3"/>
  <c r="K14" i="3"/>
  <c r="K15" i="3"/>
  <c r="K16" i="3"/>
  <c r="K17" i="3"/>
  <c r="K12" i="3"/>
  <c r="K11" i="3"/>
  <c r="K10" i="3"/>
  <c r="K7" i="3"/>
  <c r="K8" i="3"/>
  <c r="K9" i="3"/>
  <c r="Q25" i="3"/>
  <c r="Q26" i="3"/>
  <c r="Q27" i="3"/>
  <c r="Q28" i="3"/>
  <c r="Q29" i="3"/>
  <c r="Q21" i="3"/>
  <c r="Q22" i="3"/>
  <c r="Q23" i="3"/>
  <c r="Q24" i="3"/>
  <c r="Q18" i="3"/>
  <c r="Q19" i="3"/>
  <c r="Q20" i="3"/>
  <c r="Q13" i="3"/>
  <c r="Q14" i="3"/>
  <c r="Q15" i="3"/>
  <c r="Q16" i="3"/>
  <c r="Q17" i="3"/>
  <c r="Q12" i="3"/>
  <c r="Q11" i="3"/>
  <c r="Q10" i="3"/>
  <c r="Q7" i="3"/>
  <c r="Q8" i="3"/>
  <c r="Q9" i="3"/>
  <c r="P25" i="3"/>
  <c r="P26" i="3"/>
  <c r="P27" i="3"/>
  <c r="P28" i="3"/>
  <c r="P29" i="3"/>
  <c r="P21" i="3"/>
  <c r="P22" i="3"/>
  <c r="P23" i="3"/>
  <c r="P24" i="3"/>
  <c r="P18" i="3"/>
  <c r="P19" i="3"/>
  <c r="P20" i="3"/>
  <c r="P13" i="3"/>
  <c r="P14" i="3"/>
  <c r="P15" i="3"/>
  <c r="P16" i="3"/>
  <c r="P17" i="3"/>
  <c r="P12" i="3"/>
  <c r="P11" i="3"/>
  <c r="P10" i="3"/>
  <c r="P7" i="3"/>
  <c r="P8" i="3"/>
  <c r="P9" i="3"/>
  <c r="O25" i="3"/>
  <c r="O26" i="3"/>
  <c r="O27" i="3"/>
  <c r="O28" i="3"/>
  <c r="O29" i="3"/>
  <c r="O21" i="3"/>
  <c r="O22" i="3"/>
  <c r="O23" i="3"/>
  <c r="O24" i="3"/>
  <c r="O18" i="3"/>
  <c r="O19" i="3"/>
  <c r="O20" i="3"/>
  <c r="O13" i="3"/>
  <c r="O14" i="3"/>
  <c r="O15" i="3"/>
  <c r="O16" i="3"/>
  <c r="O17" i="3"/>
  <c r="O12" i="3"/>
  <c r="O11" i="3"/>
  <c r="O10" i="3"/>
  <c r="O7" i="3"/>
  <c r="O8" i="3"/>
  <c r="O9" i="3"/>
  <c r="N25" i="3"/>
  <c r="N26" i="3"/>
  <c r="N27" i="3"/>
  <c r="N28" i="3"/>
  <c r="N29" i="3"/>
  <c r="N21" i="3"/>
  <c r="N22" i="3"/>
  <c r="N23" i="3"/>
  <c r="N24" i="3"/>
  <c r="N18" i="3"/>
  <c r="N19" i="3"/>
  <c r="N20" i="3"/>
  <c r="N13" i="3"/>
  <c r="N14" i="3"/>
  <c r="N15" i="3"/>
  <c r="N16" i="3"/>
  <c r="N17" i="3"/>
  <c r="N12" i="3"/>
  <c r="N11" i="3"/>
  <c r="N10" i="3"/>
  <c r="N7" i="3"/>
  <c r="N8" i="3"/>
  <c r="N9" i="3"/>
  <c r="M25" i="3"/>
  <c r="M26" i="3"/>
  <c r="M27" i="3"/>
  <c r="M28" i="3"/>
  <c r="M29" i="3"/>
  <c r="M21" i="3"/>
  <c r="M22" i="3"/>
  <c r="M23" i="3"/>
  <c r="M24" i="3"/>
  <c r="M18" i="3"/>
  <c r="M19" i="3"/>
  <c r="M20" i="3"/>
  <c r="M13" i="3"/>
  <c r="M14" i="3"/>
  <c r="M15" i="3"/>
  <c r="M16" i="3"/>
  <c r="M17" i="3"/>
  <c r="M12" i="3"/>
  <c r="M11" i="3"/>
  <c r="M10" i="3"/>
  <c r="M7" i="3"/>
  <c r="M8" i="3"/>
  <c r="M9" i="3"/>
  <c r="L25" i="3"/>
  <c r="L26" i="3"/>
  <c r="L27" i="3"/>
  <c r="L28" i="3"/>
  <c r="L29" i="3"/>
  <c r="L21" i="3"/>
  <c r="L22" i="3"/>
  <c r="L23" i="3"/>
  <c r="L24" i="3"/>
  <c r="L18" i="3"/>
  <c r="L19" i="3"/>
  <c r="L20" i="3"/>
  <c r="L13" i="3"/>
  <c r="L14" i="3"/>
  <c r="L15" i="3"/>
  <c r="L16" i="3"/>
  <c r="L17" i="3"/>
  <c r="L12" i="3"/>
  <c r="L11" i="3"/>
  <c r="L10" i="3"/>
  <c r="L7" i="3"/>
  <c r="L8" i="3"/>
  <c r="L9" i="3"/>
  <c r="J25" i="3"/>
  <c r="J26" i="3"/>
  <c r="J27" i="3"/>
  <c r="J28" i="3"/>
  <c r="J29" i="3"/>
  <c r="J21" i="3"/>
  <c r="J22" i="3"/>
  <c r="J23" i="3"/>
  <c r="J24" i="3"/>
  <c r="J18" i="3"/>
  <c r="J19" i="3"/>
  <c r="J20" i="3"/>
  <c r="J13" i="3"/>
  <c r="J14" i="3"/>
  <c r="J15" i="3"/>
  <c r="J16" i="3"/>
  <c r="J17" i="3"/>
  <c r="J12" i="3"/>
  <c r="J11" i="3"/>
  <c r="J10" i="3"/>
  <c r="J7" i="3"/>
  <c r="J8" i="3"/>
  <c r="J9" i="3"/>
  <c r="I25" i="3"/>
  <c r="I26" i="3"/>
  <c r="I27" i="3"/>
  <c r="I28" i="3"/>
  <c r="I29" i="3"/>
  <c r="I21" i="3"/>
  <c r="I22" i="3"/>
  <c r="I23" i="3"/>
  <c r="I24" i="3"/>
  <c r="I18" i="3"/>
  <c r="I19" i="3"/>
  <c r="I20" i="3"/>
  <c r="I13" i="3"/>
  <c r="I14" i="3"/>
  <c r="I15" i="3"/>
  <c r="I16" i="3"/>
  <c r="I17" i="3"/>
  <c r="I12" i="3"/>
  <c r="I11" i="3"/>
  <c r="I10" i="3"/>
  <c r="I7" i="3"/>
  <c r="I8" i="3"/>
  <c r="I9" i="3"/>
</calcChain>
</file>

<file path=xl/sharedStrings.xml><?xml version="1.0" encoding="utf-8"?>
<sst xmlns="http://schemas.openxmlformats.org/spreadsheetml/2006/main" count="133" uniqueCount="56">
  <si>
    <t>Date</t>
  </si>
  <si>
    <t>Time (UTC)</t>
  </si>
  <si>
    <t>Latitude</t>
  </si>
  <si>
    <t>Longitude</t>
  </si>
  <si>
    <t>Depth (km)</t>
  </si>
  <si>
    <t>Magnitude (ML)</t>
  </si>
  <si>
    <t>Red</t>
  </si>
  <si>
    <t>Trailing</t>
  </si>
  <si>
    <t>Amber</t>
  </si>
  <si>
    <t>Type</t>
  </si>
  <si>
    <t>Notes</t>
  </si>
  <si>
    <t>Measured as 0.48 by Cuadrilla</t>
  </si>
  <si>
    <t>Earth tremors at Preston New Road since fracking began.</t>
  </si>
  <si>
    <t xml:space="preserve">Source British Geographical Society </t>
  </si>
  <si>
    <t xml:space="preserve">http://www.earthquakes.bgs.ac.uk/earthquakes/recent_uk_events.html </t>
  </si>
  <si>
    <t>Lat Red</t>
  </si>
  <si>
    <t>Long Red</t>
  </si>
  <si>
    <t>Lat Amber</t>
  </si>
  <si>
    <t>Long Amber</t>
  </si>
  <si>
    <t>Lat Trail</t>
  </si>
  <si>
    <t>Long Trail</t>
  </si>
  <si>
    <t>Lat Others</t>
  </si>
  <si>
    <t>Long Others</t>
  </si>
  <si>
    <t>Composite</t>
  </si>
  <si>
    <t>Last updated:</t>
  </si>
  <si>
    <t>Number of tremors recorded</t>
  </si>
  <si>
    <t>Row Labels</t>
  </si>
  <si>
    <t>Grand Total</t>
  </si>
  <si>
    <t>Oct</t>
  </si>
  <si>
    <t>18-Oct</t>
  </si>
  <si>
    <t>19-Oct</t>
  </si>
  <si>
    <t>20-Oct</t>
  </si>
  <si>
    <t>23-Oct</t>
  </si>
  <si>
    <t>24-Oct</t>
  </si>
  <si>
    <t>25-Oct</t>
  </si>
  <si>
    <t>26-Oct</t>
  </si>
  <si>
    <t>27-Oct</t>
  </si>
  <si>
    <t>29-Oct</t>
  </si>
  <si>
    <t>30-Oct</t>
  </si>
  <si>
    <t>Nov</t>
  </si>
  <si>
    <t>01-Nov</t>
  </si>
  <si>
    <t>02-Nov</t>
  </si>
  <si>
    <t>04-Nov</t>
  </si>
  <si>
    <t>Tremor count</t>
  </si>
  <si>
    <t>Column Labels</t>
  </si>
  <si>
    <t>Months</t>
  </si>
  <si>
    <t>Other</t>
  </si>
  <si>
    <t>Tremor Count</t>
  </si>
  <si>
    <t>Phase</t>
  </si>
  <si>
    <t>Felt, Intensity 2</t>
  </si>
  <si>
    <t>Seismic events around Preston New Road drill site - Phase 1 18 October to 4 November 2018</t>
  </si>
  <si>
    <t>Dec</t>
  </si>
  <si>
    <t>10-Dec</t>
  </si>
  <si>
    <t>11-Dec</t>
  </si>
  <si>
    <t>13-Dec</t>
  </si>
  <si>
    <t>14-Dec</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</si>
</sst>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F400]h:mm:ss\ AM/PM"/>
    <numFmt numFmtId="165" formatCode="0.000"/>
    <numFmt numFmtId="166" formatCode="#,##0.000;\-#,##0.000;;"/>
    <numFmt numFmtId="167" formatCode="dd/mm"/>
    <numFmt numFmtId="168" formatCode="0.0"/>
  </numFmts>
  <fonts count="5" x14ac:knownFonts="1">
    <font>
      <sz val="11"/>
      <color theme="1"/>
      <name val="Calibri"/>
      <family val="2"/>
      <scheme val="minor"/>
    </font>
    <font>
      <u/>
      <sz val="11"/>
      <color theme="10"/>
      <name val="Calibri"/>
      <family val="2"/>
      <scheme val="minor"/>
    </font>
    <font>
      <b/>
      <sz val="11"/>
      <color theme="1"/>
      <name val="Calibri"/>
      <family val="2"/>
      <scheme val="minor"/>
    </font>
    <font>
      <b/>
      <sz val="20"/>
      <color theme="1"/>
      <name val="Calibri"/>
      <family val="2"/>
      <scheme val="minor"/>
    </font>
    <font>
      <b/>
      <sz val="11"/>
      <color theme="0"/>
      <name val="Calibri"/>
      <family val="2"/>
      <scheme val="minor"/>
    </font>
  </fonts>
  <fills count="5">
    <fill>
      <patternFill patternType="none"/>
    </fill>
    <fill>
      <patternFill patternType="gray125"/>
    </fill>
    <fill>
      <patternFill patternType="solid">
        <fgColor theme="7" tint="0.59999389629810485"/>
        <bgColor indexed="64"/>
      </patternFill>
    </fill>
    <fill>
      <patternFill patternType="solid">
        <fgColor theme="1"/>
        <bgColor theme="1"/>
      </patternFill>
    </fill>
    <fill>
      <patternFill patternType="solid">
        <fgColor theme="0" tint="-4.9989318521683403E-2"/>
        <bgColor theme="0" tint="-4.9989318521683403E-2"/>
      </patternFill>
    </fill>
  </fills>
  <borders count="4">
    <border>
      <left/>
      <right/>
      <top/>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s>
  <cellStyleXfs count="2">
    <xf numFmtId="0" fontId="0" fillId="0" borderId="0"/>
    <xf numFmtId="0" fontId="1" fillId="0" borderId="0" applyNumberFormat="0" applyFill="0" applyBorder="0" applyAlignment="0" applyProtection="0"/>
  </cellStyleXfs>
  <cellXfs count="47">
    <xf numFmtId="0" fontId="0" fillId="0" borderId="0" xfId="0"/>
    <xf numFmtId="164" fontId="0" fillId="0" borderId="0" xfId="0" applyNumberFormat="1"/>
    <xf numFmtId="0" fontId="3" fillId="0" borderId="0" xfId="0" applyFont="1"/>
    <xf numFmtId="164" fontId="3" fillId="0" borderId="0" xfId="0" applyNumberFormat="1" applyFont="1"/>
    <xf numFmtId="165" fontId="3" fillId="0" borderId="0" xfId="0" applyNumberFormat="1" applyFont="1"/>
    <xf numFmtId="165" fontId="0" fillId="0" borderId="0" xfId="0" applyNumberFormat="1"/>
    <xf numFmtId="165" fontId="1" fillId="0" borderId="0" xfId="1" applyNumberFormat="1"/>
    <xf numFmtId="166" fontId="0" fillId="0" borderId="0" xfId="0" applyNumberFormat="1"/>
    <xf numFmtId="167" fontId="0" fillId="0" borderId="0" xfId="0" applyNumberFormat="1"/>
    <xf numFmtId="0" fontId="0" fillId="0" borderId="0" xfId="0" applyNumberFormat="1" applyFont="1" applyAlignment="1">
      <alignment horizontal="center"/>
    </xf>
    <xf numFmtId="21" fontId="0" fillId="0" borderId="0" xfId="0" applyNumberFormat="1"/>
    <xf numFmtId="0" fontId="0" fillId="0" borderId="0" xfId="0" applyAlignment="1">
      <alignment horizontal="center"/>
    </xf>
    <xf numFmtId="0" fontId="0" fillId="0" borderId="0" xfId="0" applyNumberFormat="1" applyAlignment="1">
      <alignment horizontal="center"/>
    </xf>
    <xf numFmtId="0" fontId="2" fillId="0" borderId="0" xfId="0" applyFont="1"/>
    <xf numFmtId="22" fontId="0" fillId="0" borderId="0" xfId="0" applyNumberFormat="1"/>
    <xf numFmtId="0" fontId="0" fillId="0" borderId="0" xfId="0" pivotButton="1"/>
    <xf numFmtId="0" fontId="0" fillId="0" borderId="0" xfId="0" applyAlignment="1">
      <alignment horizontal="left"/>
    </xf>
    <xf numFmtId="167" fontId="0" fillId="0" borderId="0" xfId="0" applyNumberFormat="1" applyAlignment="1">
      <alignment horizontal="left" indent="1"/>
    </xf>
    <xf numFmtId="0" fontId="0" fillId="0" borderId="0" xfId="0" applyNumberFormat="1"/>
    <xf numFmtId="0" fontId="0" fillId="0" borderId="0" xfId="0" applyAlignment="1">
      <alignment horizontal="left" indent="2"/>
    </xf>
    <xf numFmtId="166" fontId="0" fillId="0" borderId="0" xfId="0" applyNumberFormat="1" applyAlignment="1">
      <alignment horizontal="left"/>
    </xf>
    <xf numFmtId="165" fontId="0" fillId="0" borderId="0" xfId="0" applyNumberFormat="1" applyAlignment="1">
      <alignment horizontal="center"/>
    </xf>
    <xf numFmtId="168" fontId="0" fillId="0" borderId="0" xfId="0" applyNumberFormat="1"/>
    <xf numFmtId="1" fontId="0" fillId="0" borderId="0" xfId="0" applyNumberFormat="1"/>
    <xf numFmtId="0" fontId="2" fillId="2" borderId="0" xfId="0" applyFont="1" applyFill="1" applyAlignment="1">
      <alignment horizontal="centerContinuous"/>
    </xf>
    <xf numFmtId="0" fontId="4" fillId="3" borderId="1" xfId="0" applyFont="1" applyFill="1" applyBorder="1"/>
    <xf numFmtId="0" fontId="4" fillId="3" borderId="2" xfId="0" applyFont="1" applyFill="1" applyBorder="1"/>
    <xf numFmtId="165" fontId="4" fillId="3" borderId="2" xfId="0" applyNumberFormat="1" applyFont="1" applyFill="1" applyBorder="1"/>
    <xf numFmtId="0" fontId="4" fillId="3" borderId="3" xfId="0" applyFont="1" applyFill="1" applyBorder="1"/>
    <xf numFmtId="21" fontId="0" fillId="0" borderId="2" xfId="0" applyNumberFormat="1" applyFont="1" applyBorder="1"/>
    <xf numFmtId="166" fontId="0" fillId="0" borderId="2" xfId="0" applyNumberFormat="1" applyFont="1" applyBorder="1"/>
    <xf numFmtId="1" fontId="0" fillId="0" borderId="2" xfId="0" applyNumberFormat="1" applyFont="1" applyBorder="1"/>
    <xf numFmtId="168" fontId="0" fillId="0" borderId="2" xfId="0" applyNumberFormat="1" applyFont="1" applyBorder="1"/>
    <xf numFmtId="0" fontId="0" fillId="0" borderId="2" xfId="0" applyFont="1" applyBorder="1" applyAlignment="1">
      <alignment horizontal="center"/>
    </xf>
    <xf numFmtId="0" fontId="0" fillId="0" borderId="2" xfId="0" applyFont="1" applyBorder="1"/>
    <xf numFmtId="0" fontId="0" fillId="0" borderId="2" xfId="0" applyNumberFormat="1" applyFont="1" applyBorder="1" applyAlignment="1">
      <alignment horizontal="center"/>
    </xf>
    <xf numFmtId="167" fontId="0" fillId="4" borderId="1" xfId="0" applyNumberFormat="1" applyFont="1" applyFill="1" applyBorder="1"/>
    <xf numFmtId="21" fontId="0" fillId="4" borderId="2" xfId="0" applyNumberFormat="1" applyFont="1" applyFill="1" applyBorder="1"/>
    <xf numFmtId="166" fontId="0" fillId="4" borderId="2" xfId="0" applyNumberFormat="1" applyFont="1" applyFill="1" applyBorder="1"/>
    <xf numFmtId="1" fontId="0" fillId="4" borderId="2" xfId="0" applyNumberFormat="1" applyFont="1" applyFill="1" applyBorder="1"/>
    <xf numFmtId="168" fontId="0" fillId="4" borderId="2" xfId="0" applyNumberFormat="1" applyFont="1" applyFill="1" applyBorder="1"/>
    <xf numFmtId="0" fontId="0" fillId="4" borderId="2" xfId="0" applyNumberFormat="1" applyFont="1" applyFill="1" applyBorder="1" applyAlignment="1">
      <alignment horizontal="center"/>
    </xf>
    <xf numFmtId="1" fontId="0" fillId="4" borderId="3" xfId="0" applyNumberFormat="1" applyFont="1" applyFill="1" applyBorder="1"/>
    <xf numFmtId="167" fontId="0" fillId="0" borderId="1" xfId="0" applyNumberFormat="1" applyFont="1" applyBorder="1"/>
    <xf numFmtId="1" fontId="0" fillId="0" borderId="3" xfId="0" applyNumberFormat="1" applyFont="1" applyBorder="1"/>
    <xf numFmtId="0" fontId="0" fillId="4" borderId="2" xfId="0" applyFont="1" applyFill="1" applyBorder="1" applyAlignment="1">
      <alignment horizontal="center"/>
    </xf>
    <xf numFmtId="0" fontId="0" fillId="4" borderId="2" xfId="0" applyFont="1" applyFill="1" applyBorder="1"/>
  </cellXfs>
  <cellStyles count="2">
    <cellStyle name="Hyperlink" xfId="1" builtinId="8"/>
    <cellStyle name="Normal" xfId="0" builtinId="0"/>
  </cellStyles>
  <dxfs count="36">
    <dxf>
      <font>
        <b/>
        <i val="0"/>
      </font>
      <fill>
        <patternFill patternType="lightGray">
          <fgColor rgb="FFFF8585"/>
        </patternFill>
      </fill>
    </dxf>
    <dxf>
      <font>
        <b/>
        <i val="0"/>
      </font>
      <fill>
        <patternFill patternType="lightGray">
          <fgColor rgb="FFFFC000"/>
          <bgColor auto="1"/>
        </patternFill>
      </fill>
    </dxf>
    <dxf>
      <font>
        <b/>
        <i val="0"/>
      </font>
      <fill>
        <patternFill patternType="lightGray">
          <fgColor rgb="FFB889DB"/>
          <bgColor auto="1"/>
        </patternFill>
      </fill>
    </dxf>
    <dxf>
      <font>
        <b/>
        <i val="0"/>
      </font>
      <fill>
        <patternFill patternType="lightGray">
          <fgColor rgb="FFFF8585"/>
        </patternFill>
      </fill>
    </dxf>
    <dxf>
      <font>
        <b/>
        <i val="0"/>
      </font>
      <fill>
        <patternFill patternType="lightGray">
          <fgColor rgb="FFFFC000"/>
          <bgColor auto="1"/>
        </patternFill>
      </fill>
    </dxf>
    <dxf>
      <font>
        <b/>
        <i val="0"/>
      </font>
      <fill>
        <patternFill patternType="lightGray">
          <fgColor rgb="FFB889DB"/>
          <bgColor auto="1"/>
        </patternFill>
      </fill>
    </dxf>
    <dxf>
      <font>
        <b/>
        <i val="0"/>
      </font>
      <fill>
        <patternFill patternType="lightGray">
          <fgColor rgb="FFFF8585"/>
        </patternFill>
      </fill>
    </dxf>
    <dxf>
      <font>
        <b/>
        <i val="0"/>
      </font>
      <fill>
        <patternFill patternType="lightGray">
          <fgColor rgb="FFFFC000"/>
          <bgColor auto="1"/>
        </patternFill>
      </fill>
    </dxf>
    <dxf>
      <font>
        <b/>
        <i val="0"/>
      </font>
      <fill>
        <patternFill patternType="lightGray">
          <fgColor rgb="FFB889DB"/>
          <bgColor auto="1"/>
        </patternFill>
      </fill>
    </dxf>
    <dxf>
      <numFmt numFmtId="1" formatCode="0"/>
    </dxf>
    <dxf>
      <numFmt numFmtId="166" formatCode="#,##0.000;\-#,##0.000;;"/>
    </dxf>
    <dxf>
      <numFmt numFmtId="166" formatCode="#,##0.000;\-#,##0.000;;"/>
    </dxf>
    <dxf>
      <numFmt numFmtId="166" formatCode="#,##0.000;\-#,##0.000;;"/>
    </dxf>
    <dxf>
      <numFmt numFmtId="166" formatCode="#,##0.000;\-#,##0.000;;"/>
    </dxf>
    <dxf>
      <numFmt numFmtId="166" formatCode="#,##0.000;\-#,##0.000;;"/>
    </dxf>
    <dxf>
      <numFmt numFmtId="166" formatCode="#,##0.000;\-#,##0.000;;"/>
    </dxf>
    <dxf>
      <numFmt numFmtId="0" formatCode="General"/>
      <alignment horizontal="center" vertical="bottom" textRotation="0" wrapText="0" indent="0" justifyLastLine="0" shrinkToFit="0" readingOrder="0"/>
    </dxf>
    <dxf>
      <numFmt numFmtId="166" formatCode="#,##0.000;\-#,##0.000;;"/>
    </dxf>
    <dxf>
      <numFmt numFmtId="166" formatCode="#,##0.000;\-#,##0.000;;"/>
    </dxf>
    <dxf>
      <alignment horizontal="center" vertical="bottom" textRotation="0" wrapText="0" indent="0" justifyLastLine="0" shrinkToFit="0" readingOrder="0"/>
    </dxf>
    <dxf>
      <numFmt numFmtId="168" formatCode="0.0"/>
    </dxf>
    <dxf>
      <numFmt numFmtId="1" formatCode="0"/>
    </dxf>
    <dxf>
      <numFmt numFmtId="166" formatCode="#,##0.000;\-#,##0.000;;"/>
    </dxf>
    <dxf>
      <numFmt numFmtId="166" formatCode="#,##0.000;\-#,##0.000;;"/>
    </dxf>
    <dxf>
      <numFmt numFmtId="26" formatCode="hh:mm:ss"/>
    </dxf>
    <dxf>
      <numFmt numFmtId="167" formatCode="dd/mm"/>
    </dxf>
    <dxf>
      <font>
        <b/>
        <i val="0"/>
      </font>
      <fill>
        <patternFill patternType="lightGray">
          <fgColor rgb="FFFF8585"/>
        </patternFill>
      </fill>
    </dxf>
    <dxf>
      <font>
        <b/>
        <i val="0"/>
      </font>
      <fill>
        <patternFill patternType="lightGray">
          <fgColor rgb="FFFFC000"/>
          <bgColor auto="1"/>
        </patternFill>
      </fill>
    </dxf>
    <dxf>
      <font>
        <b/>
        <i val="0"/>
      </font>
      <fill>
        <patternFill patternType="lightGray">
          <fgColor rgb="FFB889DB"/>
          <bgColor auto="1"/>
        </patternFill>
      </fill>
    </dxf>
    <dxf>
      <fill>
        <patternFill patternType="solid">
          <fgColor theme="0" tint="-4.9989318521683403E-2"/>
          <bgColor theme="0" tint="-0.14996795556505021"/>
        </patternFill>
      </fill>
    </dxf>
    <dxf>
      <fill>
        <patternFill patternType="solid">
          <fgColor theme="0" tint="-4.9989318521683403E-2"/>
          <bgColor theme="0" tint="-4.9989318521683403E-2"/>
        </patternFill>
      </fill>
    </dxf>
    <dxf>
      <font>
        <b/>
        <color theme="1"/>
      </font>
    </dxf>
    <dxf>
      <font>
        <b/>
        <color theme="1"/>
      </font>
    </dxf>
    <dxf>
      <font>
        <b/>
        <color theme="1"/>
      </font>
      <border>
        <top style="double">
          <color theme="1"/>
        </top>
      </border>
    </dxf>
    <dxf>
      <font>
        <b/>
        <color theme="0"/>
      </font>
      <fill>
        <patternFill patternType="solid">
          <fgColor theme="1"/>
          <bgColor theme="1"/>
        </patternFill>
      </fill>
    </dxf>
    <dxf>
      <font>
        <color theme="1"/>
      </font>
      <border>
        <left style="thin">
          <color theme="1"/>
        </left>
        <right style="thin">
          <color theme="1"/>
        </right>
        <top style="thin">
          <color theme="1"/>
        </top>
        <bottom style="thin">
          <color theme="1"/>
        </bottom>
        <horizontal style="thin">
          <color theme="1"/>
        </horizontal>
      </border>
    </dxf>
  </dxfs>
  <tableStyles count="1" defaultTableStyle="TableStyleMedium2" defaultPivotStyle="PivotStyleLight16">
    <tableStyle name="TableStyleMedium1 2" pivot="0" count="7">
      <tableStyleElement type="wholeTable" dxfId="35"/>
      <tableStyleElement type="headerRow" dxfId="34"/>
      <tableStyleElement type="totalRow" dxfId="33"/>
      <tableStyleElement type="firstColumn" dxfId="32"/>
      <tableStyleElement type="lastColumn" dxfId="31"/>
      <tableStyleElement type="firstRowStripe" dxfId="30"/>
      <tableStyleElement type="firstColumnStripe" dxfId="29"/>
    </tableStyle>
  </tableStyles>
  <colors>
    <mruColors>
      <color rgb="FFB381D9"/>
      <color rgb="FFB889DB"/>
      <color rgb="FFFF8585"/>
      <color rgb="FF80DFE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microsoft.com/office/2007/relationships/slicerCache" Target="slicerCaches/slicerCache1.xml"/><Relationship Id="rId4" Type="http://schemas.openxmlformats.org/officeDocument/2006/relationships/pivotCacheDefinition" Target="pivotCache/pivotCacheDefinition1.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3" Type="http://schemas.openxmlformats.org/officeDocument/2006/relationships/image" Target="../media/image1.png"/><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3.0389415632322253E-2"/>
          <c:y val="2.6004728132387706E-2"/>
          <c:w val="0.94593483032832659"/>
          <c:h val="0.9309733623722567"/>
        </c:manualLayout>
      </c:layout>
      <c:scatterChart>
        <c:scatterStyle val="lineMarker"/>
        <c:varyColors val="0"/>
        <c:ser>
          <c:idx val="3"/>
          <c:order val="0"/>
          <c:tx>
            <c:v>Other</c:v>
          </c:tx>
          <c:spPr>
            <a:ln w="25400" cap="rnd">
              <a:noFill/>
              <a:round/>
            </a:ln>
            <a:effectLst/>
          </c:spPr>
          <c:marker>
            <c:symbol val="circle"/>
            <c:size val="9"/>
            <c:spPr>
              <a:solidFill>
                <a:schemeClr val="accent1">
                  <a:lumMod val="60000"/>
                  <a:lumOff val="40000"/>
                </a:schemeClr>
              </a:solidFill>
              <a:ln w="9525">
                <a:solidFill>
                  <a:schemeClr val="bg1"/>
                </a:solidFill>
              </a:ln>
              <a:effectLst/>
            </c:spPr>
          </c:marker>
          <c:dLbls>
            <c:dLbl>
              <c:idx val="0"/>
              <c:layout>
                <c:manualLayout>
                  <c:x val="1.3219146813082991E-2"/>
                  <c:y val="-4.4504011466651771E-3"/>
                </c:manualLayout>
              </c:layout>
              <c:tx>
                <c:rich>
                  <a:bodyPr/>
                  <a:lstStyle/>
                  <a:p>
                    <a:fld id="{A5D6A4F4-7B39-46E2-919E-D1086C7D5926}" type="CELLRANGE">
                      <a:rPr lang="en-US"/>
                      <a:pPr/>
                      <a:t>[CELLRANGE]</a:t>
                    </a:fld>
                    <a:endParaRPr lang="en-GB"/>
                  </a:p>
                </c:rich>
              </c:tx>
              <c:dLblPos val="r"/>
              <c:showLegendKey val="0"/>
              <c:showVal val="0"/>
              <c:showCatName val="0"/>
              <c:showSerName val="0"/>
              <c:showPercent val="0"/>
              <c:showBubbleSize val="0"/>
              <c:extLst xmlns:c16r2="http://schemas.microsoft.com/office/drawing/2015/06/chart">
                <c:ext xmlns:c16="http://schemas.microsoft.com/office/drawing/2014/chart" uri="{C3380CC4-5D6E-409C-BE32-E72D297353CC}">
                  <c16:uniqueId val="{00000004-D20B-4805-AB12-341EF2660AD4}"/>
                </c:ext>
                <c:ext xmlns:c15="http://schemas.microsoft.com/office/drawing/2012/chart" uri="{CE6537A1-D6FC-4f65-9D91-7224C49458BB}">
                  <c15:dlblFieldTable/>
                  <c15:showDataLabelsRange val="1"/>
                </c:ext>
              </c:extLst>
            </c:dLbl>
            <c:dLbl>
              <c:idx val="1"/>
              <c:layout>
                <c:manualLayout>
                  <c:x val="-7.5401186214135565E-2"/>
                  <c:y val="-1.8634798309785768E-2"/>
                </c:manualLayout>
              </c:layout>
              <c:tx>
                <c:rich>
                  <a:bodyPr/>
                  <a:lstStyle/>
                  <a:p>
                    <a:fld id="{31941C98-F4FB-4E18-A71D-E14D305A3405}" type="CELLRANGE">
                      <a:rPr lang="en-US"/>
                      <a:pPr/>
                      <a:t>[CELLRANGE]</a:t>
                    </a:fld>
                    <a:endParaRPr lang="en-GB"/>
                  </a:p>
                </c:rich>
              </c:tx>
              <c:dLblPos val="r"/>
              <c:showLegendKey val="0"/>
              <c:showVal val="0"/>
              <c:showCatName val="0"/>
              <c:showSerName val="0"/>
              <c:showPercent val="0"/>
              <c:showBubbleSize val="0"/>
              <c:extLst xmlns:c16r2="http://schemas.microsoft.com/office/drawing/2015/06/chart">
                <c:ext xmlns:c16="http://schemas.microsoft.com/office/drawing/2014/chart" uri="{C3380CC4-5D6E-409C-BE32-E72D297353CC}">
                  <c16:uniqueId val="{00000005-D20B-4805-AB12-341EF2660AD4}"/>
                </c:ext>
                <c:ext xmlns:c15="http://schemas.microsoft.com/office/drawing/2012/chart" uri="{CE6537A1-D6FC-4f65-9D91-7224C49458BB}">
                  <c15:dlblFieldTable/>
                  <c15:showDataLabelsRange val="1"/>
                </c:ext>
              </c:extLst>
            </c:dLbl>
            <c:dLbl>
              <c:idx val="2"/>
              <c:layout>
                <c:manualLayout>
                  <c:x val="-5.1232004479439597E-2"/>
                  <c:y val="3.1010591761136196E-2"/>
                </c:manualLayout>
              </c:layout>
              <c:tx>
                <c:rich>
                  <a:bodyPr/>
                  <a:lstStyle/>
                  <a:p>
                    <a:fld id="{9D9FEBE2-AFD5-44B2-AB18-00CD218951CF}" type="CELLRANGE">
                      <a:rPr lang="en-US"/>
                      <a:pPr/>
                      <a:t>[CELLRANGE]</a:t>
                    </a:fld>
                    <a:endParaRPr lang="en-GB"/>
                  </a:p>
                </c:rich>
              </c:tx>
              <c:dLblPos val="r"/>
              <c:showLegendKey val="0"/>
              <c:showVal val="0"/>
              <c:showCatName val="0"/>
              <c:showSerName val="0"/>
              <c:showPercent val="0"/>
              <c:showBubbleSize val="0"/>
              <c:extLst xmlns:c16r2="http://schemas.microsoft.com/office/drawing/2015/06/chart">
                <c:ext xmlns:c16="http://schemas.microsoft.com/office/drawing/2014/chart" uri="{C3380CC4-5D6E-409C-BE32-E72D297353CC}">
                  <c16:uniqueId val="{00000003-D63B-47EB-B22E-580E72E6EF1E}"/>
                </c:ext>
                <c:ext xmlns:c15="http://schemas.microsoft.com/office/drawing/2012/chart" uri="{CE6537A1-D6FC-4f65-9D91-7224C49458BB}">
                  <c15:dlblFieldTable/>
                  <c15:showDataLabelsRange val="1"/>
                </c:ext>
              </c:extLst>
            </c:dLbl>
            <c:dLbl>
              <c:idx val="3"/>
              <c:layout>
                <c:manualLayout>
                  <c:x val="-4.3175610567874272E-2"/>
                  <c:y val="-3.9911394054466608E-2"/>
                </c:manualLayout>
              </c:layout>
              <c:tx>
                <c:rich>
                  <a:bodyPr/>
                  <a:lstStyle/>
                  <a:p>
                    <a:fld id="{9A9A75D1-1331-4739-9F88-8ED69C448A99}" type="CELLRANGE">
                      <a:rPr lang="en-US"/>
                      <a:pPr/>
                      <a:t>[CELLRANGE]</a:t>
                    </a:fld>
                    <a:endParaRPr lang="en-GB"/>
                  </a:p>
                </c:rich>
              </c:tx>
              <c:dLblPos val="r"/>
              <c:showLegendKey val="0"/>
              <c:showVal val="0"/>
              <c:showCatName val="0"/>
              <c:showSerName val="0"/>
              <c:showPercent val="0"/>
              <c:showBubbleSize val="0"/>
              <c:extLst xmlns:c16r2="http://schemas.microsoft.com/office/drawing/2015/06/chart">
                <c:ext xmlns:c16="http://schemas.microsoft.com/office/drawing/2014/chart" uri="{C3380CC4-5D6E-409C-BE32-E72D297353CC}">
                  <c16:uniqueId val="{00000008-D63B-47EB-B22E-580E72E6EF1E}"/>
                </c:ext>
                <c:ext xmlns:c15="http://schemas.microsoft.com/office/drawing/2012/chart" uri="{CE6537A1-D6FC-4f65-9D91-7224C49458BB}">
                  <c15:dlblFieldTable/>
                  <c15:showDataLabelsRange val="1"/>
                </c:ext>
              </c:extLst>
            </c:dLbl>
            <c:dLbl>
              <c:idx val="4"/>
              <c:layout>
                <c:manualLayout>
                  <c:x val="1.7247343768865556E-2"/>
                  <c:y val="-5.8823923605294016E-2"/>
                </c:manualLayout>
              </c:layout>
              <c:tx>
                <c:rich>
                  <a:bodyPr/>
                  <a:lstStyle/>
                  <a:p>
                    <a:fld id="{31F38460-F8DF-491B-9A8F-B3BDCEED77D7}" type="CELLRANGE">
                      <a:rPr lang="en-US"/>
                      <a:pPr/>
                      <a:t>[CELLRANGE]</a:t>
                    </a:fld>
                    <a:endParaRPr lang="en-GB"/>
                  </a:p>
                </c:rich>
              </c:tx>
              <c:dLblPos val="r"/>
              <c:showLegendKey val="0"/>
              <c:showVal val="0"/>
              <c:showCatName val="0"/>
              <c:showSerName val="0"/>
              <c:showPercent val="0"/>
              <c:showBubbleSize val="0"/>
              <c:extLst xmlns:c16r2="http://schemas.microsoft.com/office/drawing/2015/06/chart">
                <c:ext xmlns:c16="http://schemas.microsoft.com/office/drawing/2014/chart" uri="{C3380CC4-5D6E-409C-BE32-E72D297353CC}">
                  <c16:uniqueId val="{0000000D-D63B-47EB-B22E-580E72E6EF1E}"/>
                </c:ext>
                <c:ext xmlns:c15="http://schemas.microsoft.com/office/drawing/2012/chart" uri="{CE6537A1-D6FC-4f65-9D91-7224C49458BB}">
                  <c15:dlblFieldTable/>
                  <c15:showDataLabelsRange val="1"/>
                </c:ext>
              </c:extLst>
            </c:dLbl>
            <c:dLbl>
              <c:idx val="5"/>
              <c:layout>
                <c:manualLayout>
                  <c:x val="9.19094985730033E-3"/>
                  <c:y val="3.1010591761136241E-2"/>
                </c:manualLayout>
              </c:layout>
              <c:tx>
                <c:rich>
                  <a:bodyPr/>
                  <a:lstStyle/>
                  <a:p>
                    <a:fld id="{FC420DDD-A6F8-4733-8325-80CB69F51CE0}" type="CELLRANGE">
                      <a:rPr lang="en-US"/>
                      <a:pPr/>
                      <a:t>[CELLRANGE]</a:t>
                    </a:fld>
                    <a:endParaRPr lang="en-GB"/>
                  </a:p>
                </c:rich>
              </c:tx>
              <c:dLblPos val="r"/>
              <c:showLegendKey val="0"/>
              <c:showVal val="0"/>
              <c:showCatName val="0"/>
              <c:showSerName val="0"/>
              <c:showPercent val="0"/>
              <c:showBubbleSize val="0"/>
              <c:extLst xmlns:c16r2="http://schemas.microsoft.com/office/drawing/2015/06/chart">
                <c:ext xmlns:c16="http://schemas.microsoft.com/office/drawing/2014/chart" uri="{C3380CC4-5D6E-409C-BE32-E72D297353CC}">
                  <c16:uniqueId val="{00000006-D63B-47EB-B22E-580E72E6EF1E}"/>
                </c:ext>
                <c:ext xmlns:c15="http://schemas.microsoft.com/office/drawing/2012/chart" uri="{CE6537A1-D6FC-4f65-9D91-7224C49458BB}">
                  <c15:dlblFieldTable/>
                  <c15:showDataLabelsRange val="1"/>
                </c:ext>
              </c:extLst>
            </c:dLbl>
            <c:dLbl>
              <c:idx val="6"/>
              <c:layout>
                <c:manualLayout>
                  <c:x val="-2.8936410100476552E-3"/>
                  <c:y val="-7.0644254574561152E-2"/>
                </c:manualLayout>
              </c:layout>
              <c:tx>
                <c:rich>
                  <a:bodyPr/>
                  <a:lstStyle/>
                  <a:p>
                    <a:fld id="{B96E36C8-BE32-4465-B007-07700FA5A70D}" type="CELLRANGE">
                      <a:rPr lang="en-US"/>
                      <a:pPr/>
                      <a:t>[CELLRANGE]</a:t>
                    </a:fld>
                    <a:endParaRPr lang="en-GB"/>
                  </a:p>
                </c:rich>
              </c:tx>
              <c:dLblPos val="r"/>
              <c:showLegendKey val="0"/>
              <c:showVal val="0"/>
              <c:showCatName val="0"/>
              <c:showSerName val="0"/>
              <c:showPercent val="0"/>
              <c:showBubbleSize val="0"/>
              <c:extLst xmlns:c16r2="http://schemas.microsoft.com/office/drawing/2015/06/chart">
                <c:ext xmlns:c16="http://schemas.microsoft.com/office/drawing/2014/chart" uri="{C3380CC4-5D6E-409C-BE32-E72D297353CC}">
                  <c16:uniqueId val="{00000006-D20B-4805-AB12-341EF2660AD4}"/>
                </c:ext>
                <c:ext xmlns:c15="http://schemas.microsoft.com/office/drawing/2012/chart" uri="{CE6537A1-D6FC-4f65-9D91-7224C49458BB}">
                  <c15:dlblFieldTable/>
                  <c15:showDataLabelsRange val="1"/>
                </c:ext>
              </c:extLst>
            </c:dLbl>
            <c:dLbl>
              <c:idx val="7"/>
              <c:layout>
                <c:manualLayout>
                  <c:x val="-9.0171241718671996E-2"/>
                  <c:y val="-6.1187989799147469E-2"/>
                </c:manualLayout>
              </c:layout>
              <c:tx>
                <c:rich>
                  <a:bodyPr/>
                  <a:lstStyle/>
                  <a:p>
                    <a:fld id="{262615CF-2D62-47A9-9DCB-8B678B5FEE58}" type="CELLRANGE">
                      <a:rPr lang="en-US"/>
                      <a:pPr/>
                      <a:t>[CELLRANGE]</a:t>
                    </a:fld>
                    <a:endParaRPr lang="en-GB"/>
                  </a:p>
                </c:rich>
              </c:tx>
              <c:dLblPos val="r"/>
              <c:showLegendKey val="0"/>
              <c:showVal val="0"/>
              <c:showCatName val="0"/>
              <c:showSerName val="0"/>
              <c:showPercent val="0"/>
              <c:showBubbleSize val="0"/>
              <c:extLst xmlns:c16r2="http://schemas.microsoft.com/office/drawing/2015/06/chart">
                <c:ext xmlns:c16="http://schemas.microsoft.com/office/drawing/2014/chart" uri="{C3380CC4-5D6E-409C-BE32-E72D297353CC}">
                  <c16:uniqueId val="{0000000E-D63B-47EB-B22E-580E72E6EF1E}"/>
                </c:ext>
                <c:ext xmlns:c15="http://schemas.microsoft.com/office/drawing/2012/chart" uri="{CE6537A1-D6FC-4f65-9D91-7224C49458BB}">
                  <c15:dlblFieldTable/>
                  <c15:showDataLabelsRange val="1"/>
                </c:ext>
              </c:extLst>
            </c:dLbl>
            <c:dLbl>
              <c:idx val="8"/>
              <c:layout>
                <c:manualLayout>
                  <c:x val="2.7989202317619321E-2"/>
                  <c:y val="-5.8823923605294016E-2"/>
                </c:manualLayout>
              </c:layout>
              <c:tx>
                <c:rich>
                  <a:bodyPr/>
                  <a:lstStyle/>
                  <a:p>
                    <a:fld id="{AD5AB969-48C6-4152-AB3C-710623675D20}" type="CELLRANGE">
                      <a:rPr lang="en-US"/>
                      <a:pPr/>
                      <a:t>[CELLRANGE]</a:t>
                    </a:fld>
                    <a:endParaRPr lang="en-GB"/>
                  </a:p>
                </c:rich>
              </c:tx>
              <c:dLblPos val="r"/>
              <c:showLegendKey val="0"/>
              <c:showVal val="0"/>
              <c:showCatName val="0"/>
              <c:showSerName val="0"/>
              <c:showPercent val="0"/>
              <c:showBubbleSize val="0"/>
              <c:extLst xmlns:c16r2="http://schemas.microsoft.com/office/drawing/2015/06/chart">
                <c:ext xmlns:c16="http://schemas.microsoft.com/office/drawing/2014/chart" uri="{C3380CC4-5D6E-409C-BE32-E72D297353CC}">
                  <c16:uniqueId val="{0000000F-D63B-47EB-B22E-580E72E6EF1E}"/>
                </c:ext>
                <c:ext xmlns:c15="http://schemas.microsoft.com/office/drawing/2012/chart" uri="{CE6537A1-D6FC-4f65-9D91-7224C49458BB}">
                  <c15:dlblFieldTable/>
                  <c15:showDataLabelsRange val="1"/>
                </c:ext>
              </c:extLst>
            </c:dLbl>
            <c:dLbl>
              <c:idx val="9"/>
              <c:layout>
                <c:manualLayout>
                  <c:x val="-2.7062822744743625E-2"/>
                  <c:y val="-6.3552055993000872E-2"/>
                </c:manualLayout>
              </c:layout>
              <c:tx>
                <c:rich>
                  <a:bodyPr/>
                  <a:lstStyle/>
                  <a:p>
                    <a:fld id="{4D813DD6-B51B-464C-BB6E-F99FFEC7103B}" type="CELLRANGE">
                      <a:rPr lang="en-US"/>
                      <a:pPr/>
                      <a:t>[CELLRANGE]</a:t>
                    </a:fld>
                    <a:endParaRPr lang="en-GB"/>
                  </a:p>
                </c:rich>
              </c:tx>
              <c:dLblPos val="r"/>
              <c:showLegendKey val="0"/>
              <c:showVal val="0"/>
              <c:showCatName val="0"/>
              <c:showSerName val="0"/>
              <c:showPercent val="0"/>
              <c:showBubbleSize val="0"/>
              <c:extLst xmlns:c16r2="http://schemas.microsoft.com/office/drawing/2015/06/chart">
                <c:ext xmlns:c16="http://schemas.microsoft.com/office/drawing/2014/chart" uri="{C3380CC4-5D6E-409C-BE32-E72D297353CC}">
                  <c16:uniqueId val="{00000005-D63B-47EB-B22E-580E72E6EF1E}"/>
                </c:ext>
                <c:ext xmlns:c15="http://schemas.microsoft.com/office/drawing/2012/chart" uri="{CE6537A1-D6FC-4f65-9D91-7224C49458BB}">
                  <c15:dlblFieldTable/>
                  <c15:showDataLabelsRange val="1"/>
                </c:ext>
              </c:extLst>
            </c:dLbl>
            <c:dLbl>
              <c:idx val="10"/>
              <c:tx>
                <c:rich>
                  <a:bodyPr/>
                  <a:lstStyle/>
                  <a:p>
                    <a:fld id="{2EC349DF-3D72-48B9-A582-F2ACEB674E8E}"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11"/>
              <c:layout>
                <c:manualLayout>
                  <c:x val="2.1275540724648316E-2"/>
                  <c:y val="-3.0455129279052907E-2"/>
                </c:manualLayout>
              </c:layout>
              <c:tx>
                <c:rich>
                  <a:bodyPr/>
                  <a:lstStyle/>
                  <a:p>
                    <a:fld id="{18D7344F-1F5F-491E-9664-59F4ADDA39F3}" type="CELLRANGE">
                      <a:rPr lang="en-US"/>
                      <a:pPr/>
                      <a:t>[CELLRANGE]</a:t>
                    </a:fld>
                    <a:endParaRPr lang="en-GB"/>
                  </a:p>
                </c:rich>
              </c:tx>
              <c:dLblPos val="r"/>
              <c:showLegendKey val="0"/>
              <c:showVal val="0"/>
              <c:showCatName val="0"/>
              <c:showSerName val="0"/>
              <c:showPercent val="0"/>
              <c:showBubbleSize val="0"/>
              <c:extLst xmlns:c16r2="http://schemas.microsoft.com/office/drawing/2015/06/chart">
                <c:ext xmlns:c16="http://schemas.microsoft.com/office/drawing/2014/chart" uri="{C3380CC4-5D6E-409C-BE32-E72D297353CC}">
                  <c16:uniqueId val="{00000001-A0B8-4FCE-8A40-20D6FD280D39}"/>
                </c:ext>
                <c:ext xmlns:c15="http://schemas.microsoft.com/office/drawing/2012/chart" uri="{CE6537A1-D6FC-4f65-9D91-7224C49458BB}">
                  <c15:dlblFieldTable/>
                  <c15:showDataLabelsRange val="1"/>
                </c:ext>
              </c:extLst>
            </c:dLbl>
            <c:dLbl>
              <c:idx val="12"/>
              <c:layout>
                <c:manualLayout>
                  <c:x val="-3.5119216656308946E-2"/>
                  <c:y val="7.1199717056644518E-2"/>
                </c:manualLayout>
              </c:layout>
              <c:tx>
                <c:rich>
                  <a:bodyPr/>
                  <a:lstStyle/>
                  <a:p>
                    <a:fld id="{3DD0FC6A-81AE-4016-97B3-5525C1997C6B}" type="CELLRANGE">
                      <a:rPr lang="en-US"/>
                      <a:pPr/>
                      <a:t>[CELLRANGE]</a:t>
                    </a:fld>
                    <a:endParaRPr lang="en-GB"/>
                  </a:p>
                </c:rich>
              </c:tx>
              <c:dLblPos val="r"/>
              <c:showLegendKey val="0"/>
              <c:showVal val="0"/>
              <c:showCatName val="0"/>
              <c:showSerName val="0"/>
              <c:showPercent val="0"/>
              <c:showBubbleSize val="0"/>
              <c:extLst xmlns:c16r2="http://schemas.microsoft.com/office/drawing/2015/06/chart">
                <c:ext xmlns:c16="http://schemas.microsoft.com/office/drawing/2014/chart" uri="{C3380CC4-5D6E-409C-BE32-E72D297353CC}">
                  <c16:uniqueId val="{00000001-7449-42A9-B9A7-B0A3210EE2B6}"/>
                </c:ext>
                <c:ext xmlns:c15="http://schemas.microsoft.com/office/drawing/2012/chart" uri="{CE6537A1-D6FC-4f65-9D91-7224C49458BB}">
                  <c15:dlblFieldTable/>
                  <c15:showDataLabelsRange val="1"/>
                </c:ext>
              </c:extLst>
            </c:dLbl>
            <c:dLbl>
              <c:idx val="13"/>
              <c:layout>
                <c:manualLayout>
                  <c:x val="-3.7804681293497393E-2"/>
                  <c:y val="-3.2819195472906314E-2"/>
                </c:manualLayout>
              </c:layout>
              <c:tx>
                <c:rich>
                  <a:bodyPr/>
                  <a:lstStyle/>
                  <a:p>
                    <a:fld id="{DCC8ABBF-72A4-47C5-91A1-1AC4E6C9EA15}" type="CELLRANGE">
                      <a:rPr lang="en-US"/>
                      <a:pPr/>
                      <a:t>[CELLRANGE]</a:t>
                    </a:fld>
                    <a:endParaRPr lang="en-GB"/>
                  </a:p>
                </c:rich>
              </c:tx>
              <c:dLblPos val="r"/>
              <c:showLegendKey val="0"/>
              <c:showVal val="0"/>
              <c:showCatName val="0"/>
              <c:showSerName val="0"/>
              <c:showPercent val="0"/>
              <c:showBubbleSize val="0"/>
              <c:extLst xmlns:c16r2="http://schemas.microsoft.com/office/drawing/2015/06/chart">
                <c:ext xmlns:c16="http://schemas.microsoft.com/office/drawing/2014/chart" uri="{C3380CC4-5D6E-409C-BE32-E72D297353CC}">
                  <c16:uniqueId val="{00000005-7449-42A9-B9A7-B0A3210EE2B6}"/>
                </c:ext>
                <c:ext xmlns:c15="http://schemas.microsoft.com/office/drawing/2012/chart" uri="{CE6537A1-D6FC-4f65-9D91-7224C49458BB}">
                  <c15:dlblFieldTable/>
                  <c15:showDataLabelsRange val="1"/>
                </c:ext>
              </c:extLst>
            </c:dLbl>
            <c:dLbl>
              <c:idx val="14"/>
              <c:layout>
                <c:manualLayout>
                  <c:x val="-2.7062822744743625E-2"/>
                  <c:y val="3.3374657954989666E-2"/>
                </c:manualLayout>
              </c:layout>
              <c:tx>
                <c:rich>
                  <a:bodyPr/>
                  <a:lstStyle/>
                  <a:p>
                    <a:fld id="{136CD946-1AFB-4C52-8262-F2C525F2851F}" type="CELLRANGE">
                      <a:rPr lang="en-US"/>
                      <a:pPr/>
                      <a:t>[CELLRANGE]</a:t>
                    </a:fld>
                    <a:endParaRPr lang="en-GB"/>
                  </a:p>
                </c:rich>
              </c:tx>
              <c:dLblPos val="r"/>
              <c:showLegendKey val="0"/>
              <c:showVal val="0"/>
              <c:showCatName val="0"/>
              <c:showSerName val="0"/>
              <c:showPercent val="0"/>
              <c:showBubbleSize val="0"/>
              <c:extLst xmlns:c16r2="http://schemas.microsoft.com/office/drawing/2015/06/chart">
                <c:ext xmlns:c16="http://schemas.microsoft.com/office/drawing/2014/chart" uri="{C3380CC4-5D6E-409C-BE32-E72D297353CC}">
                  <c16:uniqueId val="{00000006-7449-42A9-B9A7-B0A3210EE2B6}"/>
                </c:ext>
                <c:ext xmlns:c15="http://schemas.microsoft.com/office/drawing/2012/chart" uri="{CE6537A1-D6FC-4f65-9D91-7224C49458BB}">
                  <c15:dlblFieldTable/>
                  <c15:showDataLabelsRange val="1"/>
                </c:ext>
              </c:extLst>
            </c:dLbl>
            <c:dLbl>
              <c:idx val="15"/>
              <c:layout>
                <c:manualLayout>
                  <c:x val="-1.3635499558801518E-2"/>
                  <c:y val="3.1010591761136196E-2"/>
                </c:manualLayout>
              </c:layout>
              <c:tx>
                <c:rich>
                  <a:bodyPr/>
                  <a:lstStyle/>
                  <a:p>
                    <a:fld id="{6D7CD474-B5B8-4306-8ECE-C1252547934D}" type="CELLRANGE">
                      <a:rPr lang="en-US"/>
                      <a:pPr/>
                      <a:t>[CELLRANGE]</a:t>
                    </a:fld>
                    <a:endParaRPr lang="en-GB"/>
                  </a:p>
                </c:rich>
              </c:tx>
              <c:dLblPos val="r"/>
              <c:showLegendKey val="0"/>
              <c:showVal val="0"/>
              <c:showCatName val="0"/>
              <c:showSerName val="0"/>
              <c:showPercent val="0"/>
              <c:showBubbleSize val="0"/>
              <c:extLst xmlns:c16r2="http://schemas.microsoft.com/office/drawing/2015/06/chart">
                <c:ext xmlns:c16="http://schemas.microsoft.com/office/drawing/2014/chart" uri="{C3380CC4-5D6E-409C-BE32-E72D297353CC}">
                  <c16:uniqueId val="{00000004-7449-42A9-B9A7-B0A3210EE2B6}"/>
                </c:ext>
                <c:ext xmlns:c15="http://schemas.microsoft.com/office/drawing/2012/chart" uri="{CE6537A1-D6FC-4f65-9D91-7224C49458BB}">
                  <c15:dlblFieldTable/>
                  <c15:showDataLabelsRange val="1"/>
                </c:ext>
              </c:extLst>
            </c:dLbl>
            <c:dLbl>
              <c:idx val="16"/>
              <c:layout>
                <c:manualLayout>
                  <c:x val="-3.7804681293497393E-2"/>
                  <c:y val="-5.6459857411440613E-2"/>
                </c:manualLayout>
              </c:layout>
              <c:tx>
                <c:rich>
                  <a:bodyPr/>
                  <a:lstStyle/>
                  <a:p>
                    <a:fld id="{007A015D-99C1-4401-AA30-4ECC052E7607}" type="CELLRANGE">
                      <a:rPr lang="en-US"/>
                      <a:pPr/>
                      <a:t>[CELLRANGE]</a:t>
                    </a:fld>
                    <a:endParaRPr lang="en-GB"/>
                  </a:p>
                </c:rich>
              </c:tx>
              <c:dLblPos val="r"/>
              <c:showLegendKey val="0"/>
              <c:showVal val="0"/>
              <c:showCatName val="0"/>
              <c:showSerName val="0"/>
              <c:showPercent val="0"/>
              <c:showBubbleSize val="0"/>
              <c:extLst xmlns:c16r2="http://schemas.microsoft.com/office/drawing/2015/06/chart">
                <c:ext xmlns:c16="http://schemas.microsoft.com/office/drawing/2014/chart" uri="{C3380CC4-5D6E-409C-BE32-E72D297353CC}">
                  <c16:uniqueId val="{00000002-7449-42A9-B9A7-B0A3210EE2B6}"/>
                </c:ext>
                <c:ext xmlns:c15="http://schemas.microsoft.com/office/drawing/2012/chart" uri="{CE6537A1-D6FC-4f65-9D91-7224C49458BB}">
                  <c15:dlblFieldTable/>
                  <c15:showDataLabelsRange val="1"/>
                </c:ext>
              </c:extLst>
            </c:dLbl>
            <c:dLbl>
              <c:idx val="17"/>
              <c:layout>
                <c:manualLayout>
                  <c:x val="-4.2363733286418757E-3"/>
                  <c:y val="5.7015319893523951E-2"/>
                </c:manualLayout>
              </c:layout>
              <c:tx>
                <c:rich>
                  <a:bodyPr/>
                  <a:lstStyle/>
                  <a:p>
                    <a:fld id="{3D4B6454-099B-46DC-9DFE-4DDA1DE5AE37}" type="CELLRANGE">
                      <a:rPr lang="en-US"/>
                      <a:pPr/>
                      <a:t>[CELLRANGE]</a:t>
                    </a:fld>
                    <a:endParaRPr lang="en-GB"/>
                  </a:p>
                </c:rich>
              </c:tx>
              <c:dLblPos val="r"/>
              <c:showLegendKey val="0"/>
              <c:showVal val="0"/>
              <c:showCatName val="0"/>
              <c:showSerName val="0"/>
              <c:showPercent val="0"/>
              <c:showBubbleSize val="0"/>
              <c:extLst xmlns:c16r2="http://schemas.microsoft.com/office/drawing/2015/06/chart">
                <c:ext xmlns:c16="http://schemas.microsoft.com/office/drawing/2014/chart" uri="{C3380CC4-5D6E-409C-BE32-E72D297353CC}">
                  <c16:uniqueId val="{00000003-7449-42A9-B9A7-B0A3210EE2B6}"/>
                </c:ext>
                <c:ext xmlns:c15="http://schemas.microsoft.com/office/drawing/2012/chart" uri="{CE6537A1-D6FC-4f65-9D91-7224C49458BB}">
                  <c15:dlblFieldTable/>
                  <c15:showDataLabelsRange val="1"/>
                </c:ext>
              </c:extLst>
            </c:dLbl>
            <c:dLbl>
              <c:idx val="18"/>
              <c:tx>
                <c:rich>
                  <a:bodyPr/>
                  <a:lstStyle/>
                  <a:p>
                    <a:fld id="{8A67BCF6-46B5-4288-A8E0-527AB7424175}"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19"/>
              <c:tx>
                <c:rich>
                  <a:bodyPr/>
                  <a:lstStyle/>
                  <a:p>
                    <a:fld id="{69345505-AAA6-48F0-8941-D2C024AF4B2C}"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20"/>
              <c:layout>
                <c:manualLayout>
                  <c:x val="5.7529313326692269E-2"/>
                  <c:y val="-5.6459857411440613E-2"/>
                </c:manualLayout>
              </c:layout>
              <c:tx>
                <c:rich>
                  <a:bodyPr/>
                  <a:lstStyle/>
                  <a:p>
                    <a:fld id="{0D18B449-61AA-4FFA-84B3-92CC84FE8473}" type="CELLRANGE">
                      <a:rPr lang="en-US"/>
                      <a:pPr/>
                      <a:t>[CELLRANGE]</a:t>
                    </a:fld>
                    <a:endParaRPr lang="en-GB"/>
                  </a:p>
                </c:rich>
              </c:tx>
              <c:dLblPos val="r"/>
              <c:showLegendKey val="0"/>
              <c:showVal val="0"/>
              <c:showCatName val="0"/>
              <c:showSerName val="0"/>
              <c:showPercent val="0"/>
              <c:showBubbleSize val="0"/>
              <c:extLst xmlns:c16r2="http://schemas.microsoft.com/office/drawing/2015/06/chart">
                <c:ext xmlns:c16="http://schemas.microsoft.com/office/drawing/2014/chart" uri="{C3380CC4-5D6E-409C-BE32-E72D297353CC}">
                  <c16:uniqueId val="{00000007-7449-42A9-B9A7-B0A3210EE2B6}"/>
                </c:ext>
                <c:ext xmlns:c15="http://schemas.microsoft.com/office/drawing/2012/chart" uri="{CE6537A1-D6FC-4f65-9D91-7224C49458BB}">
                  <c15:dlblFieldTable/>
                  <c15:showDataLabelsRange val="1"/>
                </c:ext>
              </c:extLst>
            </c:dLbl>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rgbClr val="FFFF00"/>
                    </a:solidFill>
                    <a:latin typeface="+mn-lt"/>
                    <a:ea typeface="+mn-ea"/>
                    <a:cs typeface="+mn-cs"/>
                  </a:defRPr>
                </a:pPr>
                <a:endParaRPr lang="en-US"/>
              </a:p>
            </c:txPr>
            <c:dLblPos val="t"/>
            <c:showLegendKey val="0"/>
            <c:showVal val="0"/>
            <c:showCatName val="0"/>
            <c:showSerName val="0"/>
            <c:showPercent val="0"/>
            <c:showBubbleSize val="0"/>
            <c:showLeaderLines val="0"/>
            <c:extLst xmlns:c16r2="http://schemas.microsoft.com/office/drawing/2015/06/char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'BGS data and map'!$P$7:$P$63</c:f>
              <c:numCache>
                <c:formatCode>#,##0.000;\-#,##0.000;;</c:formatCode>
                <c:ptCount val="21"/>
                <c:pt idx="0">
                  <c:v>-2.96</c:v>
                </c:pt>
                <c:pt idx="1">
                  <c:v>-2.9630000000000001</c:v>
                </c:pt>
                <c:pt idx="2">
                  <c:v>-2.9630000000000001</c:v>
                </c:pt>
                <c:pt idx="3">
                  <c:v>-2.964</c:v>
                </c:pt>
                <c:pt idx="4">
                  <c:v>-2.9609999999999999</c:v>
                </c:pt>
                <c:pt idx="5">
                  <c:v>-2.9620000000000002</c:v>
                </c:pt>
                <c:pt idx="6">
                  <c:v>-2.9620000000000002</c:v>
                </c:pt>
                <c:pt idx="7">
                  <c:v>-2.9630000000000001</c:v>
                </c:pt>
                <c:pt idx="8">
                  <c:v>-2.9620000000000002</c:v>
                </c:pt>
                <c:pt idx="9">
                  <c:v>-2.9630000000000001</c:v>
                </c:pt>
                <c:pt idx="10">
                  <c:v>0</c:v>
                </c:pt>
                <c:pt idx="11">
                  <c:v>-2.9609999999999999</c:v>
                </c:pt>
                <c:pt idx="12">
                  <c:v>-2.9630000000000001</c:v>
                </c:pt>
                <c:pt idx="13">
                  <c:v>-2.9620000000000002</c:v>
                </c:pt>
                <c:pt idx="14">
                  <c:v>-2.9620000000000002</c:v>
                </c:pt>
                <c:pt idx="15">
                  <c:v>-2.96</c:v>
                </c:pt>
                <c:pt idx="16">
                  <c:v>-2.9620000000000002</c:v>
                </c:pt>
                <c:pt idx="17">
                  <c:v>-2.9620000000000002</c:v>
                </c:pt>
                <c:pt idx="18">
                  <c:v>-2.9630000000000001</c:v>
                </c:pt>
                <c:pt idx="19">
                  <c:v>0</c:v>
                </c:pt>
                <c:pt idx="20">
                  <c:v>-2.9609999999999999</c:v>
                </c:pt>
              </c:numCache>
            </c:numRef>
          </c:xVal>
          <c:yVal>
            <c:numRef>
              <c:f>'BGS data and map'!$Q$7:$Q$63</c:f>
              <c:numCache>
                <c:formatCode>#,##0.000;\-#,##0.000;;</c:formatCode>
                <c:ptCount val="21"/>
                <c:pt idx="0">
                  <c:v>53.787999999999997</c:v>
                </c:pt>
                <c:pt idx="1">
                  <c:v>53.789000000000001</c:v>
                </c:pt>
                <c:pt idx="2">
                  <c:v>53.789000000000001</c:v>
                </c:pt>
                <c:pt idx="3">
                  <c:v>53.79</c:v>
                </c:pt>
                <c:pt idx="4">
                  <c:v>53.789000000000001</c:v>
                </c:pt>
                <c:pt idx="5">
                  <c:v>53.787999999999997</c:v>
                </c:pt>
                <c:pt idx="6">
                  <c:v>53.79</c:v>
                </c:pt>
                <c:pt idx="7">
                  <c:v>53.789000000000001</c:v>
                </c:pt>
                <c:pt idx="8">
                  <c:v>53.79</c:v>
                </c:pt>
                <c:pt idx="9">
                  <c:v>53.79</c:v>
                </c:pt>
                <c:pt idx="10">
                  <c:v>0</c:v>
                </c:pt>
                <c:pt idx="11">
                  <c:v>53.789000000000001</c:v>
                </c:pt>
                <c:pt idx="12">
                  <c:v>53.789000000000001</c:v>
                </c:pt>
                <c:pt idx="13">
                  <c:v>53.789000000000001</c:v>
                </c:pt>
                <c:pt idx="14">
                  <c:v>53.789000000000001</c:v>
                </c:pt>
                <c:pt idx="15">
                  <c:v>53.789000000000001</c:v>
                </c:pt>
                <c:pt idx="16">
                  <c:v>53.789000000000001</c:v>
                </c:pt>
                <c:pt idx="17">
                  <c:v>53.789000000000001</c:v>
                </c:pt>
                <c:pt idx="18">
                  <c:v>53.79</c:v>
                </c:pt>
                <c:pt idx="19">
                  <c:v>0</c:v>
                </c:pt>
                <c:pt idx="20">
                  <c:v>53.789000000000001</c:v>
                </c:pt>
              </c:numCache>
            </c:numRef>
          </c:yVal>
          <c:smooth val="0"/>
          <c:extLst xmlns:c16r2="http://schemas.microsoft.com/office/drawing/2015/06/chart">
            <c:ext xmlns:c16="http://schemas.microsoft.com/office/drawing/2014/chart" uri="{C3380CC4-5D6E-409C-BE32-E72D297353CC}">
              <c16:uniqueId val="{00000042-A11B-4220-B2B7-3FC895EC2626}"/>
            </c:ext>
            <c:ext xmlns:c15="http://schemas.microsoft.com/office/drawing/2012/chart" uri="{02D57815-91ED-43cb-92C2-25804820EDAC}">
              <c15:datalabelsRange>
                <c15:f>'BGS data and map'!$A$7:$A$63</c15:f>
                <c15:dlblRangeCache>
                  <c:ptCount val="21"/>
                  <c:pt idx="0">
                    <c:v>10/12</c:v>
                  </c:pt>
                  <c:pt idx="1">
                    <c:v>11/12</c:v>
                  </c:pt>
                  <c:pt idx="2">
                    <c:v>11/12</c:v>
                  </c:pt>
                  <c:pt idx="3">
                    <c:v>11/12</c:v>
                  </c:pt>
                  <c:pt idx="4">
                    <c:v>11/12</c:v>
                  </c:pt>
                  <c:pt idx="5">
                    <c:v>11/12</c:v>
                  </c:pt>
                  <c:pt idx="6">
                    <c:v>11/12</c:v>
                  </c:pt>
                  <c:pt idx="7">
                    <c:v>11/12</c:v>
                  </c:pt>
                  <c:pt idx="8">
                    <c:v>11/12</c:v>
                  </c:pt>
                  <c:pt idx="9">
                    <c:v>11/12</c:v>
                  </c:pt>
                  <c:pt idx="10">
                    <c:v>11/12</c:v>
                  </c:pt>
                  <c:pt idx="11">
                    <c:v>13/12</c:v>
                  </c:pt>
                  <c:pt idx="12">
                    <c:v>14/12</c:v>
                  </c:pt>
                  <c:pt idx="13">
                    <c:v>14/12</c:v>
                  </c:pt>
                  <c:pt idx="14">
                    <c:v>14/12</c:v>
                  </c:pt>
                  <c:pt idx="15">
                    <c:v>14/12</c:v>
                  </c:pt>
                  <c:pt idx="16">
                    <c:v>14/12</c:v>
                  </c:pt>
                  <c:pt idx="17">
                    <c:v>14/12</c:v>
                  </c:pt>
                  <c:pt idx="18">
                    <c:v>14/12</c:v>
                  </c:pt>
                  <c:pt idx="19">
                    <c:v>14/12</c:v>
                  </c:pt>
                  <c:pt idx="20">
                    <c:v>14/12</c:v>
                  </c:pt>
                </c15:dlblRangeCache>
              </c15:datalabelsRange>
            </c:ext>
          </c:extLst>
        </c:ser>
        <c:ser>
          <c:idx val="0"/>
          <c:order val="1"/>
          <c:tx>
            <c:v>Red</c:v>
          </c:tx>
          <c:spPr>
            <a:ln w="25400" cap="rnd">
              <a:noFill/>
              <a:round/>
            </a:ln>
            <a:effectLst/>
          </c:spPr>
          <c:marker>
            <c:symbol val="diamond"/>
            <c:size val="12"/>
            <c:spPr>
              <a:solidFill>
                <a:srgbClr val="FF0000"/>
              </a:solidFill>
              <a:ln w="9525">
                <a:solidFill>
                  <a:schemeClr val="accent1"/>
                </a:solidFill>
              </a:ln>
              <a:effectLst/>
            </c:spPr>
          </c:marker>
          <c:dLbls>
            <c:dLbl>
              <c:idx val="0"/>
              <c:tx>
                <c:rich>
                  <a:bodyPr/>
                  <a:lstStyle/>
                  <a:p>
                    <a:fld id="{9253BEFE-3DCF-4F6B-B4B3-50794D1C4A94}"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1"/>
              <c:tx>
                <c:rich>
                  <a:bodyPr/>
                  <a:lstStyle/>
                  <a:p>
                    <a:fld id="{A1049524-64DC-4E73-897D-048716963B46}"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2"/>
              <c:tx>
                <c:rich>
                  <a:bodyPr/>
                  <a:lstStyle/>
                  <a:p>
                    <a:fld id="{00D43DD7-F3D0-4A74-9E10-147C22BCE601}"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3"/>
              <c:tx>
                <c:rich>
                  <a:bodyPr/>
                  <a:lstStyle/>
                  <a:p>
                    <a:fld id="{12E879D5-C45F-46E2-9684-9065A278EEFE}"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4"/>
              <c:tx>
                <c:rich>
                  <a:bodyPr/>
                  <a:lstStyle/>
                  <a:p>
                    <a:fld id="{BF7A6CD1-C2B5-44E6-AE47-E940520A9A86}"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5"/>
              <c:tx>
                <c:rich>
                  <a:bodyPr/>
                  <a:lstStyle/>
                  <a:p>
                    <a:fld id="{6A3123E5-EC5C-4541-9C2E-C31CB4707A3D}"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6"/>
              <c:tx>
                <c:rich>
                  <a:bodyPr/>
                  <a:lstStyle/>
                  <a:p>
                    <a:fld id="{A26B667D-26AD-4648-934F-979ABFCE2834}"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7"/>
              <c:tx>
                <c:rich>
                  <a:bodyPr/>
                  <a:lstStyle/>
                  <a:p>
                    <a:fld id="{011D90D8-534E-4327-824B-0C7D79D16CF6}"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8"/>
              <c:tx>
                <c:rich>
                  <a:bodyPr/>
                  <a:lstStyle/>
                  <a:p>
                    <a:fld id="{2FA01B9D-33FC-4FAC-9FD3-0B5E7D31E377}"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9"/>
              <c:tx>
                <c:rich>
                  <a:bodyPr/>
                  <a:lstStyle/>
                  <a:p>
                    <a:fld id="{DF42BFFE-96A2-4D1F-8EBC-69E52023DDDA}"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10"/>
              <c:tx>
                <c:rich>
                  <a:bodyPr/>
                  <a:lstStyle/>
                  <a:p>
                    <a:fld id="{B3C9D2F2-8C84-463D-A6DA-A27ECB3DFC5A}"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11"/>
              <c:tx>
                <c:rich>
                  <a:bodyPr/>
                  <a:lstStyle/>
                  <a:p>
                    <a:fld id="{FD3EF741-E9FD-4013-95DA-8878755FE070}"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12"/>
              <c:tx>
                <c:rich>
                  <a:bodyPr/>
                  <a:lstStyle/>
                  <a:p>
                    <a:fld id="{2435B882-9C4D-48A4-BD8E-6A45BBE7678D}"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13"/>
              <c:tx>
                <c:rich>
                  <a:bodyPr/>
                  <a:lstStyle/>
                  <a:p>
                    <a:fld id="{B09D15C2-BADD-4E39-B450-52356306BCDD}"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14"/>
              <c:tx>
                <c:rich>
                  <a:bodyPr/>
                  <a:lstStyle/>
                  <a:p>
                    <a:fld id="{9DBBA643-30B2-4732-9075-09B8CB5D4F70}"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15"/>
              <c:tx>
                <c:rich>
                  <a:bodyPr/>
                  <a:lstStyle/>
                  <a:p>
                    <a:fld id="{EF2E9CF1-7356-45F1-BE28-157E34747062}"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16"/>
              <c:tx>
                <c:rich>
                  <a:bodyPr/>
                  <a:lstStyle/>
                  <a:p>
                    <a:fld id="{98E6C617-DE42-473F-8DBA-4A896C2EB3A0}"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17"/>
              <c:tx>
                <c:rich>
                  <a:bodyPr/>
                  <a:lstStyle/>
                  <a:p>
                    <a:fld id="{AC8AF7B6-EAD6-4A2D-A716-FC7B2D3B043D}"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18"/>
              <c:tx>
                <c:rich>
                  <a:bodyPr/>
                  <a:lstStyle/>
                  <a:p>
                    <a:fld id="{95751DAD-E6D2-4C98-AF35-97E995E42E07}"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19"/>
              <c:tx>
                <c:rich>
                  <a:bodyPr/>
                  <a:lstStyle/>
                  <a:p>
                    <a:fld id="{46A78E5F-1CBB-4657-9D06-9E4BB38BECCF}"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20"/>
              <c:tx>
                <c:rich>
                  <a:bodyPr/>
                  <a:lstStyle/>
                  <a:p>
                    <a:fld id="{A57537EB-3799-40A0-85B8-76D2A994C2C1}"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spPr>
              <a:solidFill>
                <a:schemeClr val="tx1"/>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rgbClr val="FF8585"/>
                    </a:solidFill>
                    <a:latin typeface="+mn-lt"/>
                    <a:ea typeface="+mn-ea"/>
                    <a:cs typeface="+mn-cs"/>
                  </a:defRPr>
                </a:pPr>
                <a:endParaRPr lang="en-US"/>
              </a:p>
            </c:txPr>
            <c:showLegendKey val="0"/>
            <c:showVal val="0"/>
            <c:showCatName val="0"/>
            <c:showSerName val="0"/>
            <c:showPercent val="0"/>
            <c:showBubbleSize val="0"/>
            <c:showLeaderLines val="0"/>
            <c:extLst xmlns:c16r2="http://schemas.microsoft.com/office/drawing/2015/06/char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'BGS data and map'!$I$7:$I$63</c:f>
              <c:numCache>
                <c:formatCode>#,##0.000;\-#,##0.000;;</c:formatCode>
                <c:ptCount val="21"/>
                <c:pt idx="0">
                  <c:v>0</c:v>
                </c:pt>
                <c:pt idx="1">
                  <c:v>0</c:v>
                </c:pt>
                <c:pt idx="2">
                  <c:v>0</c:v>
                </c:pt>
                <c:pt idx="3">
                  <c:v>0</c:v>
                </c:pt>
                <c:pt idx="4">
                  <c:v>0</c:v>
                </c:pt>
                <c:pt idx="5">
                  <c:v>0</c:v>
                </c:pt>
                <c:pt idx="6">
                  <c:v>0</c:v>
                </c:pt>
                <c:pt idx="7">
                  <c:v>0</c:v>
                </c:pt>
                <c:pt idx="8">
                  <c:v>0</c:v>
                </c:pt>
                <c:pt idx="9">
                  <c:v>0</c:v>
                </c:pt>
                <c:pt idx="10">
                  <c:v>2</c:v>
                </c:pt>
                <c:pt idx="11">
                  <c:v>0</c:v>
                </c:pt>
                <c:pt idx="12">
                  <c:v>0</c:v>
                </c:pt>
                <c:pt idx="13">
                  <c:v>0</c:v>
                </c:pt>
                <c:pt idx="14">
                  <c:v>0</c:v>
                </c:pt>
                <c:pt idx="15">
                  <c:v>0</c:v>
                </c:pt>
                <c:pt idx="16">
                  <c:v>0</c:v>
                </c:pt>
                <c:pt idx="17">
                  <c:v>0</c:v>
                </c:pt>
                <c:pt idx="18">
                  <c:v>0</c:v>
                </c:pt>
                <c:pt idx="19">
                  <c:v>-2.9590000000000001</c:v>
                </c:pt>
                <c:pt idx="20">
                  <c:v>0</c:v>
                </c:pt>
              </c:numCache>
            </c:numRef>
          </c:xVal>
          <c:yVal>
            <c:numRef>
              <c:f>'BGS data and map'!$J$7:$J$63</c:f>
              <c:numCache>
                <c:formatCode>#,##0.000;\-#,##0.000;;</c:formatCode>
                <c:ptCount val="2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53.789000000000001</c:v>
                </c:pt>
                <c:pt idx="20">
                  <c:v>0</c:v>
                </c:pt>
              </c:numCache>
            </c:numRef>
          </c:yVal>
          <c:smooth val="0"/>
          <c:extLst xmlns:c16r2="http://schemas.microsoft.com/office/drawing/2015/06/chart">
            <c:ext xmlns:c16="http://schemas.microsoft.com/office/drawing/2014/chart" uri="{C3380CC4-5D6E-409C-BE32-E72D297353CC}">
              <c16:uniqueId val="{00000000-A11B-4220-B2B7-3FC895EC2626}"/>
            </c:ext>
            <c:ext xmlns:c15="http://schemas.microsoft.com/office/drawing/2012/chart" uri="{02D57815-91ED-43cb-92C2-25804820EDAC}">
              <c15:datalabelsRange>
                <c15:f>'BGS data and map'!$K$7:$K$63</c15:f>
                <c15:dlblRangeCache>
                  <c:ptCount val="21"/>
                  <c:pt idx="0">
                    <c:v>10/12 , -0.3ML</c:v>
                  </c:pt>
                  <c:pt idx="1">
                    <c:v>11/12 , -0.1ML</c:v>
                  </c:pt>
                  <c:pt idx="2">
                    <c:v>11/12 , -0.2ML</c:v>
                  </c:pt>
                  <c:pt idx="3">
                    <c:v>11/12 , -0.4ML</c:v>
                  </c:pt>
                  <c:pt idx="4">
                    <c:v>11/12 , 0.1ML</c:v>
                  </c:pt>
                  <c:pt idx="5">
                    <c:v>11/12 , -0.1ML</c:v>
                  </c:pt>
                  <c:pt idx="6">
                    <c:v>11/12 , 0.0ML</c:v>
                  </c:pt>
                  <c:pt idx="7">
                    <c:v>11/12 , -0.4ML</c:v>
                  </c:pt>
                  <c:pt idx="8">
                    <c:v>11/12 , -0.5ML</c:v>
                  </c:pt>
                  <c:pt idx="9">
                    <c:v>11/12 , 0.0ML</c:v>
                  </c:pt>
                  <c:pt idx="10">
                    <c:v>11/12 , 1.5ML</c:v>
                  </c:pt>
                  <c:pt idx="11">
                    <c:v>13/12 , 0.0ML</c:v>
                  </c:pt>
                  <c:pt idx="12">
                    <c:v>14/12 , -0.6ML</c:v>
                  </c:pt>
                  <c:pt idx="13">
                    <c:v>14/12 , -0.2ML</c:v>
                  </c:pt>
                  <c:pt idx="14">
                    <c:v>14/12 , -0.5ML</c:v>
                  </c:pt>
                  <c:pt idx="15">
                    <c:v>14/12 , 0.1ML</c:v>
                  </c:pt>
                  <c:pt idx="16">
                    <c:v>14/12 , -0.1ML</c:v>
                  </c:pt>
                  <c:pt idx="17">
                    <c:v>14/12 , -0.3ML</c:v>
                  </c:pt>
                  <c:pt idx="18">
                    <c:v>14/12 , -0.5ML</c:v>
                  </c:pt>
                  <c:pt idx="19">
                    <c:v>14/12 , 0.9ML</c:v>
                  </c:pt>
                  <c:pt idx="20">
                    <c:v>14/12 , 0.1ML</c:v>
                  </c:pt>
                </c15:dlblRangeCache>
              </c15:datalabelsRange>
            </c:ext>
          </c:extLst>
        </c:ser>
        <c:ser>
          <c:idx val="1"/>
          <c:order val="2"/>
          <c:tx>
            <c:v>Amber</c:v>
          </c:tx>
          <c:spPr>
            <a:ln w="25400" cap="rnd">
              <a:noFill/>
              <a:round/>
            </a:ln>
            <a:effectLst/>
          </c:spPr>
          <c:marker>
            <c:symbol val="triangle"/>
            <c:size val="10"/>
            <c:spPr>
              <a:solidFill>
                <a:schemeClr val="accent4"/>
              </a:solidFill>
              <a:ln w="9525">
                <a:solidFill>
                  <a:schemeClr val="accent2"/>
                </a:solidFill>
              </a:ln>
              <a:effectLst/>
            </c:spPr>
          </c:marker>
          <c:dLbls>
            <c:dLbl>
              <c:idx val="0"/>
              <c:tx>
                <c:rich>
                  <a:bodyPr/>
                  <a:lstStyle/>
                  <a:p>
                    <a:fld id="{801B7280-8EA9-474C-B065-269955663571}"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1"/>
              <c:tx>
                <c:rich>
                  <a:bodyPr/>
                  <a:lstStyle/>
                  <a:p>
                    <a:fld id="{5A17853B-E32C-4382-A534-BE85D7046939}"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2"/>
              <c:tx>
                <c:rich>
                  <a:bodyPr/>
                  <a:lstStyle/>
                  <a:p>
                    <a:fld id="{DA635DFA-413D-4251-9685-06496DF5B273}"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3"/>
              <c:tx>
                <c:rich>
                  <a:bodyPr/>
                  <a:lstStyle/>
                  <a:p>
                    <a:fld id="{AE14F6CD-E37D-4D4E-9FD3-6CF016195C81}"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4"/>
              <c:tx>
                <c:rich>
                  <a:bodyPr/>
                  <a:lstStyle/>
                  <a:p>
                    <a:fld id="{C0E58674-490E-415A-B154-066F41FD8DB8}"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5"/>
              <c:tx>
                <c:rich>
                  <a:bodyPr/>
                  <a:lstStyle/>
                  <a:p>
                    <a:fld id="{E072FF98-1847-432E-99DB-52006B0E0B4D}"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6"/>
              <c:tx>
                <c:rich>
                  <a:bodyPr/>
                  <a:lstStyle/>
                  <a:p>
                    <a:fld id="{10C5EBEE-E444-486E-BF82-000ED779C01D}"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7"/>
              <c:tx>
                <c:rich>
                  <a:bodyPr/>
                  <a:lstStyle/>
                  <a:p>
                    <a:fld id="{49E6F83D-2666-477C-A669-B8AF768BDDC0}"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8"/>
              <c:tx>
                <c:rich>
                  <a:bodyPr/>
                  <a:lstStyle/>
                  <a:p>
                    <a:fld id="{108B26E5-A029-413B-9AEE-FE0309EC7BDF}"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9"/>
              <c:tx>
                <c:rich>
                  <a:bodyPr/>
                  <a:lstStyle/>
                  <a:p>
                    <a:fld id="{9436B05E-20BB-4341-87B1-203A4B4D2ADF}"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10"/>
              <c:tx>
                <c:rich>
                  <a:bodyPr/>
                  <a:lstStyle/>
                  <a:p>
                    <a:fld id="{A5A23372-B5A2-442B-A904-AC8BCE4E75B7}"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11"/>
              <c:tx>
                <c:rich>
                  <a:bodyPr/>
                  <a:lstStyle/>
                  <a:p>
                    <a:fld id="{C26D50F8-D78A-441B-8EC5-58AC8B2C3126}"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12"/>
              <c:tx>
                <c:rich>
                  <a:bodyPr/>
                  <a:lstStyle/>
                  <a:p>
                    <a:fld id="{216D13E3-D7D2-4013-9FBC-261AFCA9ADF9}"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13"/>
              <c:tx>
                <c:rich>
                  <a:bodyPr/>
                  <a:lstStyle/>
                  <a:p>
                    <a:fld id="{6E379EEC-8187-4F9F-8D30-A944D7AB9E02}"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14"/>
              <c:tx>
                <c:rich>
                  <a:bodyPr/>
                  <a:lstStyle/>
                  <a:p>
                    <a:fld id="{5065F8A0-8967-41D6-83D3-9C8F23BACC8E}"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15"/>
              <c:tx>
                <c:rich>
                  <a:bodyPr/>
                  <a:lstStyle/>
                  <a:p>
                    <a:fld id="{BC8B0F2E-D0DC-4BF9-BC67-483E32C2F460}"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16"/>
              <c:tx>
                <c:rich>
                  <a:bodyPr/>
                  <a:lstStyle/>
                  <a:p>
                    <a:fld id="{F233572E-0A95-42C0-83CB-3D501C82858C}"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17"/>
              <c:tx>
                <c:rich>
                  <a:bodyPr/>
                  <a:lstStyle/>
                  <a:p>
                    <a:fld id="{D3769AF2-EDFF-4C23-8CD1-0178FA49277E}"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18"/>
              <c:tx>
                <c:rich>
                  <a:bodyPr/>
                  <a:lstStyle/>
                  <a:p>
                    <a:fld id="{3B2EA190-5679-4737-8F6A-DD9B42A607CA}"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19"/>
              <c:tx>
                <c:rich>
                  <a:bodyPr/>
                  <a:lstStyle/>
                  <a:p>
                    <a:fld id="{8D26308A-ADFB-4978-B76D-72D36F961B59}"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20"/>
              <c:tx>
                <c:rich>
                  <a:bodyPr/>
                  <a:lstStyle/>
                  <a:p>
                    <a:fld id="{C9F0885C-5274-43DF-9588-BBE738A36B6B}" type="CELLRANGE">
                      <a:rPr lang="en-GB"/>
                      <a:pPr/>
                      <a:t>[CELLRANGE]</a:t>
                    </a:fld>
                    <a:endParaRPr lang="en-GB"/>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spPr>
              <a:solidFill>
                <a:schemeClr val="tx1"/>
              </a:solid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rgbClr val="FFC000"/>
                    </a:solidFill>
                    <a:latin typeface="+mn-lt"/>
                    <a:ea typeface="+mn-ea"/>
                    <a:cs typeface="+mn-cs"/>
                  </a:defRPr>
                </a:pPr>
                <a:endParaRPr lang="en-US"/>
              </a:p>
            </c:txPr>
            <c:dLblPos val="t"/>
            <c:showLegendKey val="0"/>
            <c:showVal val="0"/>
            <c:showCatName val="0"/>
            <c:showSerName val="0"/>
            <c:showPercent val="0"/>
            <c:showBubbleSize val="0"/>
            <c:showLeaderLines val="0"/>
            <c:extLst xmlns:c16r2="http://schemas.microsoft.com/office/drawing/2015/06/char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'BGS data and map'!$L$7:$L$63</c:f>
              <c:numCache>
                <c:formatCode>#,##0.000;\-#,##0.000;;</c:formatCode>
                <c:ptCount val="2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numCache>
            </c:numRef>
          </c:xVal>
          <c:yVal>
            <c:numRef>
              <c:f>'BGS data and map'!$M$7:$M$63</c:f>
              <c:numCache>
                <c:formatCode>#,##0.000;\-#,##0.000;;</c:formatCode>
                <c:ptCount val="2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numCache>
            </c:numRef>
          </c:yVal>
          <c:smooth val="0"/>
          <c:extLst xmlns:c16r2="http://schemas.microsoft.com/office/drawing/2015/06/chart">
            <c:ext xmlns:c16="http://schemas.microsoft.com/office/drawing/2014/chart" uri="{C3380CC4-5D6E-409C-BE32-E72D297353CC}">
              <c16:uniqueId val="{00000040-A11B-4220-B2B7-3FC895EC2626}"/>
            </c:ext>
            <c:ext xmlns:c15="http://schemas.microsoft.com/office/drawing/2012/chart" uri="{02D57815-91ED-43cb-92C2-25804820EDAC}">
              <c15:datalabelsRange>
                <c15:f>'BGS data and map'!$K$7:$K$63</c15:f>
                <c15:dlblRangeCache>
                  <c:ptCount val="21"/>
                  <c:pt idx="0">
                    <c:v>10/12 , -0.3ML</c:v>
                  </c:pt>
                  <c:pt idx="1">
                    <c:v>11/12 , -0.1ML</c:v>
                  </c:pt>
                  <c:pt idx="2">
                    <c:v>11/12 , -0.2ML</c:v>
                  </c:pt>
                  <c:pt idx="3">
                    <c:v>11/12 , -0.4ML</c:v>
                  </c:pt>
                  <c:pt idx="4">
                    <c:v>11/12 , 0.1ML</c:v>
                  </c:pt>
                  <c:pt idx="5">
                    <c:v>11/12 , -0.1ML</c:v>
                  </c:pt>
                  <c:pt idx="6">
                    <c:v>11/12 , 0.0ML</c:v>
                  </c:pt>
                  <c:pt idx="7">
                    <c:v>11/12 , -0.4ML</c:v>
                  </c:pt>
                  <c:pt idx="8">
                    <c:v>11/12 , -0.5ML</c:v>
                  </c:pt>
                  <c:pt idx="9">
                    <c:v>11/12 , 0.0ML</c:v>
                  </c:pt>
                  <c:pt idx="10">
                    <c:v>11/12 , 1.5ML</c:v>
                  </c:pt>
                  <c:pt idx="11">
                    <c:v>13/12 , 0.0ML</c:v>
                  </c:pt>
                  <c:pt idx="12">
                    <c:v>14/12 , -0.6ML</c:v>
                  </c:pt>
                  <c:pt idx="13">
                    <c:v>14/12 , -0.2ML</c:v>
                  </c:pt>
                  <c:pt idx="14">
                    <c:v>14/12 , -0.5ML</c:v>
                  </c:pt>
                  <c:pt idx="15">
                    <c:v>14/12 , 0.1ML</c:v>
                  </c:pt>
                  <c:pt idx="16">
                    <c:v>14/12 , -0.1ML</c:v>
                  </c:pt>
                  <c:pt idx="17">
                    <c:v>14/12 , -0.3ML</c:v>
                  </c:pt>
                  <c:pt idx="18">
                    <c:v>14/12 , -0.5ML</c:v>
                  </c:pt>
                  <c:pt idx="19">
                    <c:v>14/12 , 0.9ML</c:v>
                  </c:pt>
                  <c:pt idx="20">
                    <c:v>14/12 , 0.1ML</c:v>
                  </c:pt>
                </c15:dlblRangeCache>
              </c15:datalabelsRange>
            </c:ext>
          </c:extLst>
        </c:ser>
        <c:ser>
          <c:idx val="2"/>
          <c:order val="3"/>
          <c:tx>
            <c:v>Trailing</c:v>
          </c:tx>
          <c:spPr>
            <a:ln w="25400" cap="rnd">
              <a:noFill/>
              <a:round/>
            </a:ln>
            <a:effectLst/>
          </c:spPr>
          <c:marker>
            <c:symbol val="x"/>
            <c:size val="9"/>
            <c:spPr>
              <a:solidFill>
                <a:srgbClr val="7030A0"/>
              </a:solidFill>
              <a:ln w="9525">
                <a:solidFill>
                  <a:schemeClr val="accent3"/>
                </a:solidFill>
              </a:ln>
              <a:effectLst/>
            </c:spPr>
          </c:marker>
          <c:dPt>
            <c:idx val="10"/>
            <c:marker>
              <c:symbol val="x"/>
              <c:size val="9"/>
              <c:spPr>
                <a:solidFill>
                  <a:srgbClr val="7030A0"/>
                </a:solidFill>
                <a:ln w="9525">
                  <a:solidFill>
                    <a:schemeClr val="accent3"/>
                  </a:solidFill>
                </a:ln>
                <a:effectLst/>
              </c:spPr>
            </c:marker>
            <c:bubble3D val="0"/>
            <c:extLst xmlns:c16r2="http://schemas.microsoft.com/office/drawing/2015/06/chart">
              <c:ext xmlns:c16="http://schemas.microsoft.com/office/drawing/2014/chart" uri="{C3380CC4-5D6E-409C-BE32-E72D297353CC}">
                <c16:uniqueId val="{0000005D-D20B-4805-AB12-341EF2660AD4}"/>
              </c:ext>
            </c:extLst>
          </c:dPt>
          <c:dLbls>
            <c:dLbl>
              <c:idx val="0"/>
              <c:tx>
                <c:rich>
                  <a:bodyPr/>
                  <a:lstStyle/>
                  <a:p>
                    <a:fld id="{76981236-DCB0-43CA-A73A-2EBE2C68C640}" type="CELLRANGE">
                      <a:rPr lang="en-US"/>
                      <a:pPr/>
                      <a:t>[CELLRANGE]</a:t>
                    </a:fld>
                    <a:endParaRPr lang="en-GB"/>
                  </a:p>
                </c:rich>
              </c:tx>
              <c:showLegendKey val="0"/>
              <c:showVal val="0"/>
              <c:showCatName val="0"/>
              <c:showSerName val="0"/>
              <c:showPercent val="0"/>
              <c:showBubbleSize val="0"/>
              <c:extLst xmlns:c16r2="http://schemas.microsoft.com/office/drawing/2015/06/chart">
                <c:ext xmlns:c16="http://schemas.microsoft.com/office/drawing/2014/chart" uri="{C3380CC4-5D6E-409C-BE32-E72D297353CC}">
                  <c16:uniqueId val="{00000054-D20B-4805-AB12-341EF2660AD4}"/>
                </c:ext>
                <c:ext xmlns:c15="http://schemas.microsoft.com/office/drawing/2012/chart" uri="{CE6537A1-D6FC-4f65-9D91-7224C49458BB}">
                  <c15:dlblFieldTable/>
                  <c15:showDataLabelsRange val="1"/>
                </c:ext>
              </c:extLst>
            </c:dLbl>
            <c:dLbl>
              <c:idx val="1"/>
              <c:tx>
                <c:rich>
                  <a:bodyPr/>
                  <a:lstStyle/>
                  <a:p>
                    <a:fld id="{2FD1519C-3C34-4BDB-A3F8-24D21C2B1DCC}"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2"/>
              <c:tx>
                <c:rich>
                  <a:bodyPr/>
                  <a:lstStyle/>
                  <a:p>
                    <a:fld id="{133B6D9F-7C40-427E-9071-BD09E543FA28}"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3"/>
              <c:tx>
                <c:rich>
                  <a:bodyPr/>
                  <a:lstStyle/>
                  <a:p>
                    <a:fld id="{2C4266B0-C456-4329-BAAC-45164BF46525}"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4"/>
              <c:tx>
                <c:rich>
                  <a:bodyPr/>
                  <a:lstStyle/>
                  <a:p>
                    <a:fld id="{B317044F-D70F-486B-A126-3C57391ADC12}"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5"/>
              <c:tx>
                <c:rich>
                  <a:bodyPr/>
                  <a:lstStyle/>
                  <a:p>
                    <a:fld id="{599FFDCF-A6CB-4D6C-BB7C-A2C7F314F568}"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6"/>
              <c:tx>
                <c:rich>
                  <a:bodyPr/>
                  <a:lstStyle/>
                  <a:p>
                    <a:fld id="{24ED484E-605D-46D7-9FF8-77E4314A704A}"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7"/>
              <c:tx>
                <c:rich>
                  <a:bodyPr/>
                  <a:lstStyle/>
                  <a:p>
                    <a:fld id="{5F78661B-AB8B-482E-B572-396F70C45F31}"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8"/>
              <c:tx>
                <c:rich>
                  <a:bodyPr/>
                  <a:lstStyle/>
                  <a:p>
                    <a:fld id="{2423D38B-9972-4995-B96D-48233F1FA2D9}"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9"/>
              <c:tx>
                <c:rich>
                  <a:bodyPr/>
                  <a:lstStyle/>
                  <a:p>
                    <a:fld id="{99B0814F-067F-4E1B-8347-9962CA55ED98}"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10"/>
              <c:layout>
                <c:manualLayout>
                  <c:x val="1.7455520141724867E-2"/>
                  <c:y val="-8.9834515366430265E-2"/>
                </c:manualLayout>
              </c:layout>
              <c:tx>
                <c:rich>
                  <a:bodyPr rot="0" spcFirstLastPara="1" vertOverflow="ellipsis" vert="horz" wrap="square" lIns="38100" tIns="19050" rIns="38100" bIns="19050" anchor="ctr" anchorCtr="1">
                    <a:spAutoFit/>
                  </a:bodyPr>
                  <a:lstStyle/>
                  <a:p>
                    <a:pPr>
                      <a:defRPr sz="800" b="0" i="0" u="none" strike="noStrike" kern="1200" baseline="0">
                        <a:solidFill>
                          <a:srgbClr val="B381D9"/>
                        </a:solidFill>
                        <a:latin typeface="+mn-lt"/>
                        <a:ea typeface="+mn-ea"/>
                        <a:cs typeface="+mn-cs"/>
                      </a:defRPr>
                    </a:pPr>
                    <a:fld id="{633DCE3A-0059-4AE3-A758-1FB1A8DA0F0D}" type="CELLRANGE">
                      <a:rPr lang="en-US"/>
                      <a:pPr>
                        <a:defRPr sz="800">
                          <a:solidFill>
                            <a:srgbClr val="B381D9"/>
                          </a:solidFill>
                        </a:defRPr>
                      </a:pPr>
                      <a:t>[CELLRANGE]</a:t>
                    </a:fld>
                    <a:endParaRPr lang="en-GB"/>
                  </a:p>
                </c:rich>
              </c:tx>
              <c:spPr>
                <a:solidFill>
                  <a:schemeClr val="tx1"/>
                </a:solid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rgbClr val="B381D9"/>
                      </a:solidFill>
                      <a:latin typeface="+mn-lt"/>
                      <a:ea typeface="+mn-ea"/>
                      <a:cs typeface="+mn-cs"/>
                    </a:defRPr>
                  </a:pPr>
                  <a:endParaRPr lang="en-US"/>
                </a:p>
              </c:txPr>
              <c:showLegendKey val="0"/>
              <c:showVal val="0"/>
              <c:showCatName val="0"/>
              <c:showSerName val="0"/>
              <c:showPercent val="0"/>
              <c:showBubbleSize val="0"/>
              <c:extLst xmlns:c16r2="http://schemas.microsoft.com/office/drawing/2015/06/chart">
                <c:ext xmlns:c16="http://schemas.microsoft.com/office/drawing/2014/chart" uri="{C3380CC4-5D6E-409C-BE32-E72D297353CC}">
                  <c16:uniqueId val="{0000005D-D20B-4805-AB12-341EF2660AD4}"/>
                </c:ext>
                <c:ext xmlns:c15="http://schemas.microsoft.com/office/drawing/2012/chart" uri="{CE6537A1-D6FC-4f65-9D91-7224C49458BB}">
                  <c15:dlblFieldTable/>
                  <c15:showDataLabelsRange val="1"/>
                </c:ext>
              </c:extLst>
            </c:dLbl>
            <c:dLbl>
              <c:idx val="11"/>
              <c:tx>
                <c:rich>
                  <a:bodyPr/>
                  <a:lstStyle/>
                  <a:p>
                    <a:fld id="{E1F83ED7-AA6A-444C-BB80-1558DB32FF92}"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12"/>
              <c:tx>
                <c:rich>
                  <a:bodyPr/>
                  <a:lstStyle/>
                  <a:p>
                    <a:fld id="{DF38028F-276F-4E50-8A83-087FAF07AD6A}"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13"/>
              <c:tx>
                <c:rich>
                  <a:bodyPr/>
                  <a:lstStyle/>
                  <a:p>
                    <a:fld id="{5F3305B7-038C-420E-8A4E-3CA027EEE1AD}"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14"/>
              <c:tx>
                <c:rich>
                  <a:bodyPr/>
                  <a:lstStyle/>
                  <a:p>
                    <a:fld id="{55A89BBD-B473-40CC-BF69-C905C6F44EFF}"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15"/>
              <c:tx>
                <c:rich>
                  <a:bodyPr/>
                  <a:lstStyle/>
                  <a:p>
                    <a:fld id="{DE40D182-F741-4953-A4B0-76E665D293D0}"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16"/>
              <c:tx>
                <c:rich>
                  <a:bodyPr/>
                  <a:lstStyle/>
                  <a:p>
                    <a:fld id="{6F4B8441-CC68-4D8F-9B78-40A45C152F5C}"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17"/>
              <c:tx>
                <c:rich>
                  <a:bodyPr/>
                  <a:lstStyle/>
                  <a:p>
                    <a:fld id="{ED58A90D-203F-4431-8B72-4C27D7013444}"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18"/>
              <c:tx>
                <c:rich>
                  <a:bodyPr/>
                  <a:lstStyle/>
                  <a:p>
                    <a:fld id="{E06937CE-C069-4880-A073-6027A3FACC24}"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19"/>
              <c:tx>
                <c:rich>
                  <a:bodyPr/>
                  <a:lstStyle/>
                  <a:p>
                    <a:fld id="{20873831-7BA7-4E53-B0F0-B6DC80FA6351}"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dLbl>
              <c:idx val="20"/>
              <c:tx>
                <c:rich>
                  <a:bodyPr/>
                  <a:lstStyle/>
                  <a:p>
                    <a:fld id="{E6C4B3BC-5561-4647-8921-2E7B715DA91D}" type="CELLRANGE">
                      <a:rPr lang="en-GB"/>
                      <a:pPr/>
                      <a:t>[CELLRANGE]</a:t>
                    </a:fld>
                    <a:endParaRPr lang="en-GB"/>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Lst>
            </c:dLbl>
            <c:spPr>
              <a:solidFill>
                <a:schemeClr val="tx1"/>
              </a:solid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rgbClr val="FFFF00"/>
                    </a:solidFill>
                    <a:latin typeface="+mn-lt"/>
                    <a:ea typeface="+mn-ea"/>
                    <a:cs typeface="+mn-cs"/>
                  </a:defRPr>
                </a:pPr>
                <a:endParaRPr lang="en-US"/>
              </a:p>
            </c:txPr>
            <c:showLegendKey val="0"/>
            <c:showVal val="0"/>
            <c:showCatName val="0"/>
            <c:showSerName val="0"/>
            <c:showPercent val="0"/>
            <c:showBubbleSize val="0"/>
            <c:showLeaderLines val="0"/>
            <c:extLst xmlns:c16r2="http://schemas.microsoft.com/office/drawing/2015/06/char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'BGS data and map'!$N$7:$N$63</c:f>
              <c:numCache>
                <c:formatCode>#,##0.000;\-#,##0.000;;</c:formatCode>
                <c:ptCount val="21"/>
                <c:pt idx="0">
                  <c:v>0</c:v>
                </c:pt>
                <c:pt idx="1">
                  <c:v>0</c:v>
                </c:pt>
                <c:pt idx="2">
                  <c:v>0</c:v>
                </c:pt>
                <c:pt idx="3">
                  <c:v>0</c:v>
                </c:pt>
                <c:pt idx="4">
                  <c:v>0</c:v>
                </c:pt>
                <c:pt idx="5">
                  <c:v>0</c:v>
                </c:pt>
                <c:pt idx="6">
                  <c:v>0</c:v>
                </c:pt>
                <c:pt idx="7">
                  <c:v>0</c:v>
                </c:pt>
                <c:pt idx="8">
                  <c:v>0</c:v>
                </c:pt>
                <c:pt idx="9">
                  <c:v>0</c:v>
                </c:pt>
                <c:pt idx="10">
                  <c:v>-2.9620000000000002</c:v>
                </c:pt>
                <c:pt idx="11">
                  <c:v>0</c:v>
                </c:pt>
                <c:pt idx="12">
                  <c:v>0</c:v>
                </c:pt>
                <c:pt idx="13">
                  <c:v>0</c:v>
                </c:pt>
                <c:pt idx="14">
                  <c:v>0</c:v>
                </c:pt>
                <c:pt idx="15">
                  <c:v>0</c:v>
                </c:pt>
                <c:pt idx="16">
                  <c:v>0</c:v>
                </c:pt>
                <c:pt idx="17">
                  <c:v>0</c:v>
                </c:pt>
                <c:pt idx="18">
                  <c:v>0</c:v>
                </c:pt>
                <c:pt idx="19">
                  <c:v>0</c:v>
                </c:pt>
                <c:pt idx="20">
                  <c:v>0</c:v>
                </c:pt>
              </c:numCache>
            </c:numRef>
          </c:xVal>
          <c:yVal>
            <c:numRef>
              <c:f>'BGS data and map'!$O$7:$O$63</c:f>
              <c:numCache>
                <c:formatCode>#,##0.000;\-#,##0.000;;</c:formatCode>
                <c:ptCount val="21"/>
                <c:pt idx="0">
                  <c:v>0</c:v>
                </c:pt>
                <c:pt idx="1">
                  <c:v>0</c:v>
                </c:pt>
                <c:pt idx="2">
                  <c:v>0</c:v>
                </c:pt>
                <c:pt idx="3">
                  <c:v>0</c:v>
                </c:pt>
                <c:pt idx="4">
                  <c:v>0</c:v>
                </c:pt>
                <c:pt idx="5">
                  <c:v>0</c:v>
                </c:pt>
                <c:pt idx="6">
                  <c:v>0</c:v>
                </c:pt>
                <c:pt idx="7">
                  <c:v>0</c:v>
                </c:pt>
                <c:pt idx="8">
                  <c:v>0</c:v>
                </c:pt>
                <c:pt idx="9">
                  <c:v>0</c:v>
                </c:pt>
                <c:pt idx="10">
                  <c:v>53.789000000000001</c:v>
                </c:pt>
                <c:pt idx="11">
                  <c:v>0</c:v>
                </c:pt>
                <c:pt idx="12">
                  <c:v>0</c:v>
                </c:pt>
                <c:pt idx="13">
                  <c:v>0</c:v>
                </c:pt>
                <c:pt idx="14">
                  <c:v>0</c:v>
                </c:pt>
                <c:pt idx="15">
                  <c:v>0</c:v>
                </c:pt>
                <c:pt idx="16">
                  <c:v>0</c:v>
                </c:pt>
                <c:pt idx="17">
                  <c:v>0</c:v>
                </c:pt>
                <c:pt idx="18">
                  <c:v>0</c:v>
                </c:pt>
                <c:pt idx="19">
                  <c:v>0</c:v>
                </c:pt>
                <c:pt idx="20">
                  <c:v>0</c:v>
                </c:pt>
              </c:numCache>
            </c:numRef>
          </c:yVal>
          <c:smooth val="0"/>
          <c:extLst xmlns:c16r2="http://schemas.microsoft.com/office/drawing/2015/06/chart">
            <c:ext xmlns:c16="http://schemas.microsoft.com/office/drawing/2014/chart" uri="{C3380CC4-5D6E-409C-BE32-E72D297353CC}">
              <c16:uniqueId val="{00000041-A11B-4220-B2B7-3FC895EC2626}"/>
            </c:ext>
            <c:ext xmlns:c15="http://schemas.microsoft.com/office/drawing/2012/chart" uri="{02D57815-91ED-43cb-92C2-25804820EDAC}">
              <c15:datalabelsRange>
                <c15:f>'BGS data and map'!$K$7:$K$63</c15:f>
                <c15:dlblRangeCache>
                  <c:ptCount val="21"/>
                  <c:pt idx="0">
                    <c:v>10/12 , -0.3ML</c:v>
                  </c:pt>
                  <c:pt idx="1">
                    <c:v>11/12 , -0.1ML</c:v>
                  </c:pt>
                  <c:pt idx="2">
                    <c:v>11/12 , -0.2ML</c:v>
                  </c:pt>
                  <c:pt idx="3">
                    <c:v>11/12 , -0.4ML</c:v>
                  </c:pt>
                  <c:pt idx="4">
                    <c:v>11/12 , 0.1ML</c:v>
                  </c:pt>
                  <c:pt idx="5">
                    <c:v>11/12 , -0.1ML</c:v>
                  </c:pt>
                  <c:pt idx="6">
                    <c:v>11/12 , 0.0ML</c:v>
                  </c:pt>
                  <c:pt idx="7">
                    <c:v>11/12 , -0.4ML</c:v>
                  </c:pt>
                  <c:pt idx="8">
                    <c:v>11/12 , -0.5ML</c:v>
                  </c:pt>
                  <c:pt idx="9">
                    <c:v>11/12 , 0.0ML</c:v>
                  </c:pt>
                  <c:pt idx="10">
                    <c:v>11/12 , 1.5ML</c:v>
                  </c:pt>
                  <c:pt idx="11">
                    <c:v>13/12 , 0.0ML</c:v>
                  </c:pt>
                  <c:pt idx="12">
                    <c:v>14/12 , -0.6ML</c:v>
                  </c:pt>
                  <c:pt idx="13">
                    <c:v>14/12 , -0.2ML</c:v>
                  </c:pt>
                  <c:pt idx="14">
                    <c:v>14/12 , -0.5ML</c:v>
                  </c:pt>
                  <c:pt idx="15">
                    <c:v>14/12 , 0.1ML</c:v>
                  </c:pt>
                  <c:pt idx="16">
                    <c:v>14/12 , -0.1ML</c:v>
                  </c:pt>
                  <c:pt idx="17">
                    <c:v>14/12 , -0.3ML</c:v>
                  </c:pt>
                  <c:pt idx="18">
                    <c:v>14/12 , -0.5ML</c:v>
                  </c:pt>
                  <c:pt idx="19">
                    <c:v>14/12 , 0.9ML</c:v>
                  </c:pt>
                  <c:pt idx="20">
                    <c:v>14/12 , 0.1ML</c:v>
                  </c:pt>
                </c15:dlblRangeCache>
              </c15:datalabelsRange>
            </c:ext>
          </c:extLst>
        </c:ser>
        <c:dLbls>
          <c:showLegendKey val="0"/>
          <c:showVal val="0"/>
          <c:showCatName val="0"/>
          <c:showSerName val="0"/>
          <c:showPercent val="0"/>
          <c:showBubbleSize val="0"/>
        </c:dLbls>
        <c:axId val="189844920"/>
        <c:axId val="189845312"/>
      </c:scatterChart>
      <c:valAx>
        <c:axId val="189844920"/>
        <c:scaling>
          <c:orientation val="minMax"/>
          <c:max val="-2.944"/>
          <c:min val="-2.98"/>
        </c:scaling>
        <c:delete val="0"/>
        <c:axPos val="b"/>
        <c:majorGridlines>
          <c:spPr>
            <a:ln w="9525" cap="flat" cmpd="sng" algn="ctr">
              <a:solidFill>
                <a:schemeClr val="bg1">
                  <a:alpha val="23000"/>
                </a:schemeClr>
              </a:solidFill>
              <a:round/>
            </a:ln>
            <a:effectLst/>
          </c:spPr>
        </c:majorGridlines>
        <c:numFmt formatCode="#,##0.000;\-#,##0.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9845312"/>
        <c:crosses val="autoZero"/>
        <c:crossBetween val="midCat"/>
      </c:valAx>
      <c:valAx>
        <c:axId val="189845312"/>
        <c:scaling>
          <c:orientation val="minMax"/>
          <c:max val="53.791000000000004"/>
          <c:min val="53.78"/>
        </c:scaling>
        <c:delete val="0"/>
        <c:axPos val="l"/>
        <c:majorGridlines>
          <c:spPr>
            <a:ln w="9525" cap="flat" cmpd="sng" algn="ctr">
              <a:solidFill>
                <a:schemeClr val="bg1">
                  <a:alpha val="23000"/>
                </a:schemeClr>
              </a:solidFill>
              <a:round/>
            </a:ln>
            <a:effectLst/>
          </c:spPr>
        </c:majorGridlines>
        <c:numFmt formatCode="#,##0.000;\-#,##0.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9844920"/>
        <c:crossesAt val="-2.98"/>
        <c:crossBetween val="midCat"/>
        <c:majorUnit val="5.000000000000001E-3"/>
      </c:valAx>
      <c:spPr>
        <a:blipFill dpi="0" rotWithShape="1">
          <a:blip xmlns:r="http://schemas.openxmlformats.org/officeDocument/2006/relationships" r:embed="rId3">
            <a:alphaModFix amt="98000"/>
          </a:blip>
          <a:srcRect/>
          <a:stretch>
            <a:fillRect/>
          </a:stretch>
        </a:blipFill>
        <a:ln>
          <a:noFill/>
        </a:ln>
        <a:effectLst/>
      </c:spPr>
    </c:plotArea>
    <c:legend>
      <c:legendPos val="r"/>
      <c:layout>
        <c:manualLayout>
          <c:xMode val="edge"/>
          <c:yMode val="edge"/>
          <c:x val="0.88904125317735927"/>
          <c:y val="0.75354554084994696"/>
          <c:w val="7.41057138440777E-2"/>
          <c:h val="0.19388693434597271"/>
        </c:manualLayout>
      </c:layout>
      <c:overlay val="0"/>
      <c:spPr>
        <a:solidFill>
          <a:schemeClr val="bg2">
            <a:alpha val="88000"/>
          </a:schemeClr>
        </a:solid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absolute">
    <xdr:from>
      <xdr:col>0</xdr:col>
      <xdr:colOff>0</xdr:colOff>
      <xdr:row>2</xdr:row>
      <xdr:rowOff>38100</xdr:rowOff>
    </xdr:from>
    <xdr:to>
      <xdr:col>18</xdr:col>
      <xdr:colOff>533401</xdr:colOff>
      <xdr:row>4</xdr:row>
      <xdr:rowOff>19050</xdr:rowOff>
    </xdr:to>
    <xdr:graphicFrame macro="">
      <xdr:nvGraphicFramePr>
        <xdr:cNvPr id="2" name="Chart 1">
          <a:extLst>
            <a:ext uri="{FF2B5EF4-FFF2-40B4-BE49-F238E27FC236}">
              <a16:creationId xmlns:a16="http://schemas.microsoft.com/office/drawing/2014/main" xmlns="" id="{6D31B154-24F0-497A-A0B4-049092F2376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oneCellAnchor>
    <xdr:from>
      <xdr:col>18</xdr:col>
      <xdr:colOff>819150</xdr:colOff>
      <xdr:row>2</xdr:row>
      <xdr:rowOff>57150</xdr:rowOff>
    </xdr:from>
    <xdr:ext cx="4657725" cy="2133600"/>
    <xdr:sp macro="" textlink="">
      <xdr:nvSpPr>
        <xdr:cNvPr id="3" name="TextBox 2">
          <a:extLst>
            <a:ext uri="{FF2B5EF4-FFF2-40B4-BE49-F238E27FC236}">
              <a16:creationId xmlns:a16="http://schemas.microsoft.com/office/drawing/2014/main" xmlns="" id="{3BF696D8-84CD-45D7-84DB-01B4393585EA}"/>
            </a:ext>
          </a:extLst>
        </xdr:cNvPr>
        <xdr:cNvSpPr txBox="1"/>
      </xdr:nvSpPr>
      <xdr:spPr>
        <a:xfrm>
          <a:off x="9744075" y="581025"/>
          <a:ext cx="4657725" cy="2133600"/>
        </a:xfrm>
        <a:prstGeom prst="rect">
          <a:avLst/>
        </a:prstGeom>
        <a:solidFill>
          <a:schemeClr val="bg1"/>
        </a:solidFill>
        <a:ln>
          <a:solidFill>
            <a:schemeClr val="bg2">
              <a:lumMod val="2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b="1"/>
            <a:t>Notes</a:t>
          </a:r>
        </a:p>
        <a:p>
          <a:endParaRPr lang="en-GB" sz="1100" b="1"/>
        </a:p>
        <a:p>
          <a:r>
            <a:rPr lang="en-GB" sz="1100" b="0"/>
            <a:t>There is a table listing the </a:t>
          </a:r>
          <a:r>
            <a:rPr lang="en-GB" sz="1100" b="0" baseline="0"/>
            <a:t>tremors around Preston New Road since fracking began below the graphic.</a:t>
          </a:r>
        </a:p>
        <a:p>
          <a:r>
            <a:rPr lang="en-GB" sz="1100" b="0" baseline="0"/>
            <a:t>The data in the table comes from British Geological Survey (BGS) data</a:t>
          </a:r>
          <a:endParaRPr lang="en-GB" sz="1100" b="0"/>
        </a:p>
        <a:p>
          <a:endParaRPr lang="en-GB" sz="1100" b="0"/>
        </a:p>
        <a:p>
          <a:r>
            <a:rPr lang="en-GB" sz="1100" b="0"/>
            <a:t>If you are viewing this in Excel, you can filter the</a:t>
          </a:r>
          <a:r>
            <a:rPr lang="en-GB" sz="1100" b="0" baseline="0"/>
            <a:t> display on the chart using the drop-down arrows on the table headings.</a:t>
          </a:r>
        </a:p>
        <a:p>
          <a:endParaRPr lang="en-GB" sz="1100" b="0" baseline="0"/>
        </a:p>
        <a:p>
          <a:r>
            <a:rPr lang="en-GB" sz="1100" b="0" baseline="0"/>
            <a:t>There is a filter on the "Phase" column to show only Phase 2 events (from 10 December onwards.  See next sheet for Phase 1 events.</a:t>
          </a:r>
          <a:endParaRPr lang="en-GB" sz="1100" b="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xdr:col>
      <xdr:colOff>57150</xdr:colOff>
      <xdr:row>1</xdr:row>
      <xdr:rowOff>19050</xdr:rowOff>
    </xdr:from>
    <xdr:to>
      <xdr:col>19</xdr:col>
      <xdr:colOff>606230</xdr:colOff>
      <xdr:row>29</xdr:row>
      <xdr:rowOff>68285</xdr:rowOff>
    </xdr:to>
    <xdr:pic>
      <xdr:nvPicPr>
        <xdr:cNvPr id="6" name="Picture 5">
          <a:extLst>
            <a:ext uri="{FF2B5EF4-FFF2-40B4-BE49-F238E27FC236}">
              <a16:creationId xmlns:a16="http://schemas.microsoft.com/office/drawing/2014/main" xmlns="" id="{C8D91698-8EA2-4D5A-B47A-3BF3E0452CF4}"/>
            </a:ext>
          </a:extLst>
        </xdr:cNvPr>
        <xdr:cNvPicPr>
          <a:picLocks noChangeAspect="1"/>
        </xdr:cNvPicPr>
      </xdr:nvPicPr>
      <xdr:blipFill>
        <a:blip xmlns:r="http://schemas.openxmlformats.org/officeDocument/2006/relationships" r:embed="rId1"/>
        <a:stretch>
          <a:fillRect/>
        </a:stretch>
      </xdr:blipFill>
      <xdr:spPr>
        <a:xfrm>
          <a:off x="666750" y="209550"/>
          <a:ext cx="9474005" cy="538323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27</xdr:col>
      <xdr:colOff>171450</xdr:colOff>
      <xdr:row>12</xdr:row>
      <xdr:rowOff>19051</xdr:rowOff>
    </xdr:from>
    <xdr:to>
      <xdr:col>30</xdr:col>
      <xdr:colOff>581025</xdr:colOff>
      <xdr:row>22</xdr:row>
      <xdr:rowOff>19051</xdr:rowOff>
    </xdr:to>
    <mc:AlternateContent xmlns:mc="http://schemas.openxmlformats.org/markup-compatibility/2006" xmlns:a14="http://schemas.microsoft.com/office/drawing/2010/main">
      <mc:Choice Requires="a14">
        <xdr:graphicFrame macro="">
          <xdr:nvGraphicFramePr>
            <xdr:cNvPr id="2" name="Type">
              <a:extLst>
                <a:ext uri="{FF2B5EF4-FFF2-40B4-BE49-F238E27FC236}">
                  <a16:creationId xmlns:a16="http://schemas.microsoft.com/office/drawing/2014/main" xmlns="" id="{19B9EA53-D237-4CE7-81C6-5FBF18ADF5EA}"/>
                </a:ext>
              </a:extLst>
            </xdr:cNvPr>
            <xdr:cNvGraphicFramePr/>
          </xdr:nvGraphicFramePr>
          <xdr:xfrm>
            <a:off x="0" y="0"/>
            <a:ext cx="0" cy="0"/>
          </xdr:xfrm>
          <a:graphic>
            <a:graphicData uri="http://schemas.microsoft.com/office/drawing/2010/slicer">
              <sle:slicer xmlns:sle="http://schemas.microsoft.com/office/drawing/2010/slicer" name="Type"/>
            </a:graphicData>
          </a:graphic>
        </xdr:graphicFrame>
      </mc:Choice>
      <mc:Fallback xmlns="">
        <xdr:sp macro="" textlink="">
          <xdr:nvSpPr>
            <xdr:cNvPr id="0" name=""/>
            <xdr:cNvSpPr>
              <a:spLocks noTextEdit="1"/>
            </xdr:cNvSpPr>
          </xdr:nvSpPr>
          <xdr:spPr>
            <a:xfrm>
              <a:off x="15906750" y="2305051"/>
              <a:ext cx="1828800" cy="1905000"/>
            </a:xfrm>
            <a:prstGeom prst="rect">
              <a:avLst/>
            </a:prstGeom>
            <a:solidFill>
              <a:prstClr val="white"/>
            </a:solidFill>
            <a:ln w="1">
              <a:solidFill>
                <a:prstClr val="green"/>
              </a:solidFill>
            </a:ln>
          </xdr:spPr>
          <xdr:txBody>
            <a:bodyPr vertOverflow="clip" horzOverflow="clip"/>
            <a:lstStyle/>
            <a:p>
              <a:r>
                <a:rPr lang="en-GB"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Ruth Hayhurst" refreshedDate="43452.522898148149" createdVersion="6" refreshedVersion="5" minRefreshableVersion="3" recordCount="57">
  <cacheSource type="worksheet">
    <worksheetSource name="tremor"/>
  </cacheSource>
  <cacheFields count="19">
    <cacheField name="Date" numFmtId="167">
      <sharedItems containsSemiMixedTypes="0" containsNonDate="0" containsDate="1" containsString="0" minDate="2018-10-18T00:00:00" maxDate="2018-12-15T00:00:00" count="17">
        <d v="2018-10-18T00:00:00"/>
        <d v="2018-10-19T00:00:00"/>
        <d v="2018-10-20T00:00:00"/>
        <d v="2018-10-23T00:00:00"/>
        <d v="2018-10-24T00:00:00"/>
        <d v="2018-10-25T00:00:00"/>
        <d v="2018-10-26T00:00:00"/>
        <d v="2018-10-27T00:00:00"/>
        <d v="2018-10-29T00:00:00"/>
        <d v="2018-10-30T00:00:00"/>
        <d v="2018-11-01T00:00:00"/>
        <d v="2018-11-02T00:00:00"/>
        <d v="2018-11-04T00:00:00"/>
        <d v="2018-12-10T00:00:00"/>
        <d v="2018-12-11T00:00:00"/>
        <d v="2018-12-13T00:00:00"/>
        <d v="2018-12-14T00:00:00"/>
      </sharedItems>
      <fieldGroup par="18" base="0">
        <rangePr groupBy="days" startDate="2018-10-18T00:00:00" endDate="2018-12-15T00:00:00"/>
        <groupItems count="368">
          <s v="&lt;18/10/2018"/>
          <s v="01-Jan"/>
          <s v="02-Jan"/>
          <s v="03-Jan"/>
          <s v="04-Jan"/>
          <s v="05-Jan"/>
          <s v="06-Jan"/>
          <s v="07-Jan"/>
          <s v="08-Jan"/>
          <s v="09-Jan"/>
          <s v="10-Jan"/>
          <s v="11-Jan"/>
          <s v="12-Jan"/>
          <s v="13-Jan"/>
          <s v="14-Jan"/>
          <s v="15-Jan"/>
          <s v="16-Jan"/>
          <s v="17-Jan"/>
          <s v="18-Jan"/>
          <s v="19-Jan"/>
          <s v="20-Jan"/>
          <s v="21-Jan"/>
          <s v="22-Jan"/>
          <s v="23-Jan"/>
          <s v="24-Jan"/>
          <s v="25-Jan"/>
          <s v="26-Jan"/>
          <s v="27-Jan"/>
          <s v="28-Jan"/>
          <s v="29-Jan"/>
          <s v="30-Jan"/>
          <s v="31-Jan"/>
          <s v="01-Feb"/>
          <s v="02-Feb"/>
          <s v="03-Feb"/>
          <s v="04-Feb"/>
          <s v="05-Feb"/>
          <s v="06-Feb"/>
          <s v="07-Feb"/>
          <s v="08-Feb"/>
          <s v="09-Feb"/>
          <s v="10-Feb"/>
          <s v="11-Feb"/>
          <s v="12-Feb"/>
          <s v="13-Feb"/>
          <s v="14-Feb"/>
          <s v="15-Feb"/>
          <s v="16-Feb"/>
          <s v="17-Feb"/>
          <s v="18-Feb"/>
          <s v="19-Feb"/>
          <s v="20-Feb"/>
          <s v="21-Feb"/>
          <s v="22-Feb"/>
          <s v="23-Feb"/>
          <s v="24-Feb"/>
          <s v="25-Feb"/>
          <s v="26-Feb"/>
          <s v="27-Feb"/>
          <s v="28-Feb"/>
          <s v="29-Feb"/>
          <s v="01-Mar"/>
          <s v="02-Mar"/>
          <s v="03-Mar"/>
          <s v="04-Mar"/>
          <s v="05-Mar"/>
          <s v="06-Mar"/>
          <s v="07-Mar"/>
          <s v="08-Mar"/>
          <s v="09-Mar"/>
          <s v="10-Mar"/>
          <s v="11-Mar"/>
          <s v="12-Mar"/>
          <s v="13-Mar"/>
          <s v="14-Mar"/>
          <s v="15-Mar"/>
          <s v="16-Mar"/>
          <s v="17-Mar"/>
          <s v="18-Mar"/>
          <s v="19-Mar"/>
          <s v="20-Mar"/>
          <s v="21-Mar"/>
          <s v="22-Mar"/>
          <s v="23-Mar"/>
          <s v="24-Mar"/>
          <s v="25-Mar"/>
          <s v="26-Mar"/>
          <s v="27-Mar"/>
          <s v="28-Mar"/>
          <s v="29-Mar"/>
          <s v="30-Mar"/>
          <s v="31-Mar"/>
          <s v="01-Apr"/>
          <s v="02-Apr"/>
          <s v="03-Apr"/>
          <s v="04-Apr"/>
          <s v="05-Apr"/>
          <s v="06-Apr"/>
          <s v="07-Apr"/>
          <s v="08-Apr"/>
          <s v="09-Apr"/>
          <s v="10-Apr"/>
          <s v="11-Apr"/>
          <s v="12-Apr"/>
          <s v="13-Apr"/>
          <s v="14-Apr"/>
          <s v="15-Apr"/>
          <s v="16-Apr"/>
          <s v="17-Apr"/>
          <s v="18-Apr"/>
          <s v="19-Apr"/>
          <s v="20-Apr"/>
          <s v="21-Apr"/>
          <s v="22-Apr"/>
          <s v="23-Apr"/>
          <s v="24-Apr"/>
          <s v="25-Apr"/>
          <s v="26-Apr"/>
          <s v="27-Apr"/>
          <s v="28-Apr"/>
          <s v="29-Apr"/>
          <s v="30-Apr"/>
          <s v="01-May"/>
          <s v="02-May"/>
          <s v="03-May"/>
          <s v="04-May"/>
          <s v="05-May"/>
          <s v="06-May"/>
          <s v="07-May"/>
          <s v="08-May"/>
          <s v="09-May"/>
          <s v="10-May"/>
          <s v="11-May"/>
          <s v="12-May"/>
          <s v="13-May"/>
          <s v="14-May"/>
          <s v="15-May"/>
          <s v="16-May"/>
          <s v="17-May"/>
          <s v="18-May"/>
          <s v="19-May"/>
          <s v="20-May"/>
          <s v="21-May"/>
          <s v="22-May"/>
          <s v="23-May"/>
          <s v="24-May"/>
          <s v="25-May"/>
          <s v="26-May"/>
          <s v="27-May"/>
          <s v="28-May"/>
          <s v="29-May"/>
          <s v="30-May"/>
          <s v="31-May"/>
          <s v="01-Jun"/>
          <s v="02-Jun"/>
          <s v="03-Jun"/>
          <s v="04-Jun"/>
          <s v="05-Jun"/>
          <s v="06-Jun"/>
          <s v="07-Jun"/>
          <s v="08-Jun"/>
          <s v="09-Jun"/>
          <s v="10-Jun"/>
          <s v="11-Jun"/>
          <s v="12-Jun"/>
          <s v="13-Jun"/>
          <s v="14-Jun"/>
          <s v="15-Jun"/>
          <s v="16-Jun"/>
          <s v="17-Jun"/>
          <s v="18-Jun"/>
          <s v="19-Jun"/>
          <s v="20-Jun"/>
          <s v="21-Jun"/>
          <s v="22-Jun"/>
          <s v="23-Jun"/>
          <s v="24-Jun"/>
          <s v="25-Jun"/>
          <s v="26-Jun"/>
          <s v="27-Jun"/>
          <s v="28-Jun"/>
          <s v="29-Jun"/>
          <s v="30-Jun"/>
          <s v="01-Jul"/>
          <s v="02-Jul"/>
          <s v="03-Jul"/>
          <s v="04-Jul"/>
          <s v="05-Jul"/>
          <s v="06-Jul"/>
          <s v="07-Jul"/>
          <s v="08-Jul"/>
          <s v="09-Jul"/>
          <s v="10-Jul"/>
          <s v="11-Jul"/>
          <s v="12-Jul"/>
          <s v="13-Jul"/>
          <s v="14-Jul"/>
          <s v="15-Jul"/>
          <s v="16-Jul"/>
          <s v="17-Jul"/>
          <s v="18-Jul"/>
          <s v="19-Jul"/>
          <s v="20-Jul"/>
          <s v="21-Jul"/>
          <s v="22-Jul"/>
          <s v="23-Jul"/>
          <s v="24-Jul"/>
          <s v="25-Jul"/>
          <s v="26-Jul"/>
          <s v="27-Jul"/>
          <s v="28-Jul"/>
          <s v="29-Jul"/>
          <s v="30-Jul"/>
          <s v="31-Jul"/>
          <s v="01-Aug"/>
          <s v="02-Aug"/>
          <s v="03-Aug"/>
          <s v="04-Aug"/>
          <s v="05-Aug"/>
          <s v="06-Aug"/>
          <s v="07-Aug"/>
          <s v="08-Aug"/>
          <s v="09-Aug"/>
          <s v="10-Aug"/>
          <s v="11-Aug"/>
          <s v="12-Aug"/>
          <s v="13-Aug"/>
          <s v="14-Aug"/>
          <s v="15-Aug"/>
          <s v="16-Aug"/>
          <s v="17-Aug"/>
          <s v="18-Aug"/>
          <s v="19-Aug"/>
          <s v="20-Aug"/>
          <s v="21-Aug"/>
          <s v="22-Aug"/>
          <s v="23-Aug"/>
          <s v="24-Aug"/>
          <s v="25-Aug"/>
          <s v="26-Aug"/>
          <s v="27-Aug"/>
          <s v="28-Aug"/>
          <s v="29-Aug"/>
          <s v="30-Aug"/>
          <s v="31-Aug"/>
          <s v="01-Sep"/>
          <s v="02-Sep"/>
          <s v="03-Sep"/>
          <s v="04-Sep"/>
          <s v="05-Sep"/>
          <s v="06-Sep"/>
          <s v="07-Sep"/>
          <s v="08-Sep"/>
          <s v="09-Sep"/>
          <s v="10-Sep"/>
          <s v="11-Sep"/>
          <s v="12-Sep"/>
          <s v="13-Sep"/>
          <s v="14-Sep"/>
          <s v="15-Sep"/>
          <s v="16-Sep"/>
          <s v="17-Sep"/>
          <s v="18-Sep"/>
          <s v="19-Sep"/>
          <s v="20-Sep"/>
          <s v="21-Sep"/>
          <s v="22-Sep"/>
          <s v="23-Sep"/>
          <s v="24-Sep"/>
          <s v="25-Sep"/>
          <s v="26-Sep"/>
          <s v="27-Sep"/>
          <s v="28-Sep"/>
          <s v="29-Sep"/>
          <s v="30-Sep"/>
          <s v="01-Oct"/>
          <s v="02-Oct"/>
          <s v="03-Oct"/>
          <s v="04-Oct"/>
          <s v="05-Oct"/>
          <s v="06-Oct"/>
          <s v="07-Oct"/>
          <s v="08-Oct"/>
          <s v="09-Oct"/>
          <s v="10-Oct"/>
          <s v="11-Oct"/>
          <s v="12-Oct"/>
          <s v="13-Oct"/>
          <s v="14-Oct"/>
          <s v="15-Oct"/>
          <s v="16-Oct"/>
          <s v="17-Oct"/>
          <s v="18-Oct"/>
          <s v="19-Oct"/>
          <s v="20-Oct"/>
          <s v="21-Oct"/>
          <s v="22-Oct"/>
          <s v="23-Oct"/>
          <s v="24-Oct"/>
          <s v="25-Oct"/>
          <s v="26-Oct"/>
          <s v="27-Oct"/>
          <s v="28-Oct"/>
          <s v="29-Oct"/>
          <s v="30-Oct"/>
          <s v="31-Oct"/>
          <s v="01-Nov"/>
          <s v="02-Nov"/>
          <s v="03-Nov"/>
          <s v="04-Nov"/>
          <s v="05-Nov"/>
          <s v="06-Nov"/>
          <s v="07-Nov"/>
          <s v="08-Nov"/>
          <s v="09-Nov"/>
          <s v="10-Nov"/>
          <s v="11-Nov"/>
          <s v="12-Nov"/>
          <s v="13-Nov"/>
          <s v="14-Nov"/>
          <s v="15-Nov"/>
          <s v="16-Nov"/>
          <s v="17-Nov"/>
          <s v="18-Nov"/>
          <s v="19-Nov"/>
          <s v="20-Nov"/>
          <s v="21-Nov"/>
          <s v="22-Nov"/>
          <s v="23-Nov"/>
          <s v="24-Nov"/>
          <s v="25-Nov"/>
          <s v="26-Nov"/>
          <s v="27-Nov"/>
          <s v="28-Nov"/>
          <s v="29-Nov"/>
          <s v="30-Nov"/>
          <s v="01-Dec"/>
          <s v="02-Dec"/>
          <s v="03-Dec"/>
          <s v="04-Dec"/>
          <s v="05-Dec"/>
          <s v="06-Dec"/>
          <s v="07-Dec"/>
          <s v="08-Dec"/>
          <s v="09-Dec"/>
          <s v="10-Dec"/>
          <s v="11-Dec"/>
          <s v="12-Dec"/>
          <s v="13-Dec"/>
          <s v="14-Dec"/>
          <s v="15-Dec"/>
          <s v="16-Dec"/>
          <s v="17-Dec"/>
          <s v="18-Dec"/>
          <s v="19-Dec"/>
          <s v="20-Dec"/>
          <s v="21-Dec"/>
          <s v="22-Dec"/>
          <s v="23-Dec"/>
          <s v="24-Dec"/>
          <s v="25-Dec"/>
          <s v="26-Dec"/>
          <s v="27-Dec"/>
          <s v="28-Dec"/>
          <s v="29-Dec"/>
          <s v="30-Dec"/>
          <s v="31-Dec"/>
          <s v="&gt;15/12/2018"/>
        </groupItems>
      </fieldGroup>
    </cacheField>
    <cacheField name="Time (UTC)" numFmtId="21">
      <sharedItems containsSemiMixedTypes="0" containsNonDate="0" containsDate="1" containsString="0" minDate="1899-12-30T01:37:37" maxDate="1899-12-30T23:56:13"/>
    </cacheField>
    <cacheField name="Latitude" numFmtId="166">
      <sharedItems containsSemiMixedTypes="0" containsString="0" containsNumber="1" minValue="53.783000000000001" maxValue="53.79" count="8">
        <n v="53.786000000000001"/>
        <n v="53.783000000000001"/>
        <n v="53.784999999999997"/>
        <n v="53.786999999999999"/>
        <n v="53.783999999999999"/>
        <n v="53.787999999999997"/>
        <n v="53.789000000000001"/>
        <n v="53.79"/>
      </sharedItems>
    </cacheField>
    <cacheField name="Longitude" numFmtId="166">
      <sharedItems containsSemiMixedTypes="0" containsString="0" containsNumber="1" minValue="-2.9780000000000002" maxValue="-2.9580000000000002" count="17">
        <n v="-2.9780000000000002"/>
        <n v="-2.9750000000000001"/>
        <n v="-2.976"/>
        <n v="-2.9769999999999999"/>
        <n v="-2.968"/>
        <n v="-2.9670000000000001"/>
        <n v="-2.97"/>
        <n v="-2.9710000000000001"/>
        <n v="-2.9630000000000001"/>
        <n v="-2.9649999999999999"/>
        <n v="-2.9660000000000002"/>
        <n v="-2.9620000000000002"/>
        <n v="-2.964"/>
        <n v="-2.9580000000000002"/>
        <n v="-2.96"/>
        <n v="-2.9609999999999999"/>
        <n v="-2.9590000000000001"/>
      </sharedItems>
    </cacheField>
    <cacheField name="Depth (km)" numFmtId="1">
      <sharedItems containsSemiMixedTypes="0" containsString="0" containsNumber="1" containsInteger="1" minValue="1" maxValue="3"/>
    </cacheField>
    <cacheField name="Magnitude (ML)" numFmtId="168">
      <sharedItems containsSemiMixedTypes="0" containsString="0" containsNumber="1" minValue="-0.8" maxValue="1.5" count="18">
        <n v="-0.3"/>
        <n v="-0.8"/>
        <n v="-0.2"/>
        <n v="0.3"/>
        <n v="0"/>
        <n v="0.4"/>
        <n v="0.1"/>
        <n v="-0.1"/>
        <n v="0.5"/>
        <n v="-0.6"/>
        <n v="0.8"/>
        <n v="0.2"/>
        <n v="-0.4"/>
        <n v="1.1000000000000001"/>
        <n v="-0.5"/>
        <n v="0.7"/>
        <n v="1.5"/>
        <n v="0.9"/>
      </sharedItems>
    </cacheField>
    <cacheField name="Type" numFmtId="0">
      <sharedItems containsBlank="1" count="4">
        <m/>
        <s v="Amber"/>
        <s v="Red"/>
        <s v="Trailing"/>
      </sharedItems>
    </cacheField>
    <cacheField name="Notes" numFmtId="0">
      <sharedItems containsBlank="1"/>
    </cacheField>
    <cacheField name="Long Red" numFmtId="166">
      <sharedItems containsSemiMixedTypes="0" containsString="0" containsNumber="1" minValue="-2.9620000000000002" maxValue="2"/>
    </cacheField>
    <cacheField name="Lat Red" numFmtId="166">
      <sharedItems containsSemiMixedTypes="0" containsString="0" containsNumber="1" minValue="0" maxValue="53.789000000000001"/>
    </cacheField>
    <cacheField name="Composite" numFmtId="0">
      <sharedItems/>
    </cacheField>
    <cacheField name="Long Amber" numFmtId="166">
      <sharedItems containsSemiMixedTypes="0" containsString="0" containsNumber="1" minValue="-2.9769999999999999" maxValue="0"/>
    </cacheField>
    <cacheField name="Lat Amber" numFmtId="166">
      <sharedItems containsSemiMixedTypes="0" containsString="0" containsNumber="1" minValue="0" maxValue="53.787999999999997"/>
    </cacheField>
    <cacheField name="Long Trail" numFmtId="166">
      <sharedItems containsSemiMixedTypes="0" containsString="0" containsNumber="1" minValue="-2.9630000000000001" maxValue="0"/>
    </cacheField>
    <cacheField name="Lat Trail" numFmtId="166">
      <sharedItems containsSemiMixedTypes="0" containsString="0" containsNumber="1" minValue="0" maxValue="53.789000000000001"/>
    </cacheField>
    <cacheField name="Long Others" numFmtId="166">
      <sharedItems containsSemiMixedTypes="0" containsString="0" containsNumber="1" minValue="-2.9780000000000002" maxValue="0"/>
    </cacheField>
    <cacheField name="Lat Others" numFmtId="166">
      <sharedItems containsSemiMixedTypes="0" containsString="0" containsNumber="1" minValue="0" maxValue="53.79"/>
    </cacheField>
    <cacheField name="Phase" numFmtId="1">
      <sharedItems containsSemiMixedTypes="0" containsString="0" containsNumber="1" containsInteger="1" minValue="1" maxValue="2"/>
    </cacheField>
    <cacheField name="Months" numFmtId="0" databaseField="0">
      <fieldGroup base="0">
        <rangePr groupBy="months" startDate="2018-10-18T00:00:00" endDate="2018-12-15T00:00:00"/>
        <groupItems count="14">
          <s v="&lt;18/10/2018"/>
          <s v="Jan"/>
          <s v="Feb"/>
          <s v="Mar"/>
          <s v="Apr"/>
          <s v="May"/>
          <s v="Jun"/>
          <s v="Jul"/>
          <s v="Aug"/>
          <s v="Sep"/>
          <s v="Oct"/>
          <s v="Nov"/>
          <s v="Dec"/>
          <s v="&gt;15/12/2018"/>
        </groupItems>
      </fieldGroup>
    </cacheField>
  </cacheFields>
  <extLst>
    <ext xmlns:x14="http://schemas.microsoft.com/office/spreadsheetml/2009/9/main" uri="{725AE2AE-9491-48be-B2B4-4EB974FC3084}">
      <x14:pivotCacheDefinition pivotCacheId="1592267516"/>
    </ext>
  </extLst>
</pivotCacheDefinition>
</file>

<file path=xl/pivotCache/pivotCacheRecords1.xml><?xml version="1.0" encoding="utf-8"?>
<pivotCacheRecords xmlns="http://schemas.openxmlformats.org/spreadsheetml/2006/main" xmlns:r="http://schemas.openxmlformats.org/officeDocument/2006/relationships" count="57">
  <r>
    <x v="0"/>
    <d v="1899-12-30T23:44:42"/>
    <x v="0"/>
    <x v="0"/>
    <n v="2"/>
    <x v="0"/>
    <x v="0"/>
    <m/>
    <n v="0"/>
    <n v="0"/>
    <s v="18/10 , -0.3ML"/>
    <n v="0"/>
    <n v="0"/>
    <n v="0"/>
    <n v="0"/>
    <n v="-2.9780000000000002"/>
    <n v="53.786000000000001"/>
    <n v="1"/>
  </r>
  <r>
    <x v="0"/>
    <d v="1899-12-30T22:54:47"/>
    <x v="1"/>
    <x v="1"/>
    <n v="3"/>
    <x v="1"/>
    <x v="0"/>
    <m/>
    <n v="0"/>
    <n v="0"/>
    <s v="18/10 , -0.8ML"/>
    <n v="0"/>
    <n v="0"/>
    <n v="0"/>
    <n v="0"/>
    <n v="-2.9750000000000001"/>
    <n v="53.783000000000001"/>
    <n v="1"/>
  </r>
  <r>
    <x v="0"/>
    <d v="1899-12-30T15:48:54"/>
    <x v="2"/>
    <x v="1"/>
    <n v="3"/>
    <x v="2"/>
    <x v="0"/>
    <m/>
    <n v="0"/>
    <n v="0"/>
    <s v="18/10 , -0.2ML"/>
    <n v="0"/>
    <n v="0"/>
    <n v="0"/>
    <n v="0"/>
    <n v="-2.9750000000000001"/>
    <n v="53.784999999999997"/>
    <n v="1"/>
  </r>
  <r>
    <x v="1"/>
    <d v="1899-12-30T13:20:48"/>
    <x v="1"/>
    <x v="2"/>
    <n v="3"/>
    <x v="3"/>
    <x v="0"/>
    <m/>
    <n v="0"/>
    <n v="0"/>
    <s v="19/10 , 0.3ML"/>
    <n v="0"/>
    <n v="0"/>
    <n v="0"/>
    <n v="0"/>
    <n v="-2.976"/>
    <n v="53.783000000000001"/>
    <n v="1"/>
  </r>
  <r>
    <x v="2"/>
    <d v="1899-12-30T03:44:01"/>
    <x v="0"/>
    <x v="0"/>
    <n v="3"/>
    <x v="4"/>
    <x v="0"/>
    <m/>
    <n v="0"/>
    <n v="0"/>
    <s v="20/10 , 0.0ML"/>
    <n v="0"/>
    <n v="0"/>
    <n v="0"/>
    <n v="0"/>
    <n v="-2.9780000000000002"/>
    <n v="53.786000000000001"/>
    <n v="1"/>
  </r>
  <r>
    <x v="3"/>
    <d v="1899-12-30T14:45:32"/>
    <x v="3"/>
    <x v="3"/>
    <n v="3"/>
    <x v="5"/>
    <x v="1"/>
    <m/>
    <n v="0"/>
    <n v="0"/>
    <s v="23/10 , 0.4ML"/>
    <n v="-2.9769999999999999"/>
    <n v="53.786999999999999"/>
    <n v="0"/>
    <n v="0"/>
    <n v="0"/>
    <n v="0"/>
    <n v="1"/>
  </r>
  <r>
    <x v="4"/>
    <d v="1899-12-30T23:56:13"/>
    <x v="1"/>
    <x v="4"/>
    <n v="3"/>
    <x v="4"/>
    <x v="0"/>
    <m/>
    <n v="0"/>
    <n v="0"/>
    <s v="24/10 , 0.0ML"/>
    <n v="0"/>
    <n v="0"/>
    <n v="0"/>
    <n v="0"/>
    <n v="-2.968"/>
    <n v="53.783000000000001"/>
    <n v="1"/>
  </r>
  <r>
    <x v="4"/>
    <d v="1899-12-30T14:38:30"/>
    <x v="2"/>
    <x v="5"/>
    <n v="3"/>
    <x v="6"/>
    <x v="0"/>
    <m/>
    <n v="0"/>
    <n v="0"/>
    <s v="24/10 , 0.1ML"/>
    <n v="0"/>
    <n v="0"/>
    <n v="0"/>
    <n v="0"/>
    <n v="-2.9670000000000001"/>
    <n v="53.784999999999997"/>
    <n v="1"/>
  </r>
  <r>
    <x v="4"/>
    <d v="1899-12-30T13:51:32"/>
    <x v="4"/>
    <x v="6"/>
    <n v="2"/>
    <x v="7"/>
    <x v="0"/>
    <m/>
    <n v="0"/>
    <n v="0"/>
    <s v="24/10 , -0.1ML"/>
    <n v="0"/>
    <n v="0"/>
    <n v="0"/>
    <n v="0"/>
    <n v="-2.97"/>
    <n v="53.783999999999999"/>
    <n v="1"/>
  </r>
  <r>
    <x v="4"/>
    <d v="1899-12-30T13:26:26"/>
    <x v="4"/>
    <x v="6"/>
    <n v="3"/>
    <x v="5"/>
    <x v="0"/>
    <m/>
    <n v="0"/>
    <n v="0"/>
    <s v="24/10 , 0.4ML"/>
    <n v="0"/>
    <n v="0"/>
    <n v="0"/>
    <n v="0"/>
    <n v="-2.97"/>
    <n v="53.783999999999999"/>
    <n v="1"/>
  </r>
  <r>
    <x v="4"/>
    <d v="1899-12-30T13:02:29"/>
    <x v="2"/>
    <x v="7"/>
    <n v="3"/>
    <x v="8"/>
    <x v="0"/>
    <s v="Measured as 0.48 by Cuadrilla"/>
    <n v="0"/>
    <n v="0"/>
    <s v="24/10 , 0.5ML"/>
    <n v="0"/>
    <n v="0"/>
    <n v="0"/>
    <n v="0"/>
    <n v="-2.9710000000000001"/>
    <n v="53.784999999999997"/>
    <n v="1"/>
  </r>
  <r>
    <x v="5"/>
    <d v="1899-12-30T17:04:13"/>
    <x v="0"/>
    <x v="8"/>
    <n v="2"/>
    <x v="9"/>
    <x v="0"/>
    <m/>
    <n v="0"/>
    <n v="0"/>
    <s v="25/10 , -0.6ML"/>
    <n v="0"/>
    <n v="0"/>
    <n v="0"/>
    <n v="0"/>
    <n v="-2.9630000000000001"/>
    <n v="53.786000000000001"/>
    <n v="1"/>
  </r>
  <r>
    <x v="5"/>
    <d v="1899-12-30T17:00:34"/>
    <x v="3"/>
    <x v="4"/>
    <n v="2"/>
    <x v="7"/>
    <x v="0"/>
    <m/>
    <n v="0"/>
    <n v="0"/>
    <s v="25/10 , -0.1ML"/>
    <n v="0"/>
    <n v="0"/>
    <n v="0"/>
    <n v="0"/>
    <n v="-2.968"/>
    <n v="53.786999999999999"/>
    <n v="1"/>
  </r>
  <r>
    <x v="5"/>
    <d v="1899-12-30T14:59:27"/>
    <x v="5"/>
    <x v="9"/>
    <n v="2"/>
    <x v="3"/>
    <x v="1"/>
    <m/>
    <n v="0"/>
    <n v="0"/>
    <s v="25/10 , 0.3ML"/>
    <n v="-2.9649999999999999"/>
    <n v="53.787999999999997"/>
    <n v="0"/>
    <n v="0"/>
    <n v="0"/>
    <n v="0"/>
    <n v="1"/>
  </r>
  <r>
    <x v="6"/>
    <d v="1899-12-30T20:39:23"/>
    <x v="0"/>
    <x v="10"/>
    <n v="2"/>
    <x v="7"/>
    <x v="0"/>
    <m/>
    <n v="0"/>
    <n v="0"/>
    <s v="26/10 , -0.1ML"/>
    <n v="0"/>
    <n v="0"/>
    <n v="0"/>
    <n v="0"/>
    <n v="-2.9660000000000002"/>
    <n v="53.786000000000001"/>
    <n v="1"/>
  </r>
  <r>
    <x v="6"/>
    <d v="1899-12-30T11:36:59"/>
    <x v="0"/>
    <x v="11"/>
    <n v="2"/>
    <x v="10"/>
    <x v="2"/>
    <m/>
    <n v="-2.9620000000000002"/>
    <n v="53.786000000000001"/>
    <s v="26/10 , 0.8ML"/>
    <n v="0"/>
    <n v="0"/>
    <n v="0"/>
    <n v="0"/>
    <n v="0"/>
    <n v="0"/>
    <n v="1"/>
  </r>
  <r>
    <x v="6"/>
    <d v="1899-12-30T11:26:45"/>
    <x v="5"/>
    <x v="12"/>
    <n v="2"/>
    <x v="11"/>
    <x v="0"/>
    <m/>
    <n v="0"/>
    <n v="0"/>
    <s v="26/10 , 0.2ML"/>
    <n v="0"/>
    <n v="0"/>
    <n v="0"/>
    <n v="0"/>
    <n v="-2.964"/>
    <n v="53.787999999999997"/>
    <n v="1"/>
  </r>
  <r>
    <x v="6"/>
    <d v="1899-12-30T02:13:02"/>
    <x v="3"/>
    <x v="10"/>
    <n v="2"/>
    <x v="2"/>
    <x v="0"/>
    <m/>
    <n v="0"/>
    <n v="0"/>
    <s v="26/10 , -0.2ML"/>
    <n v="0"/>
    <n v="0"/>
    <n v="0"/>
    <n v="0"/>
    <n v="-2.9660000000000002"/>
    <n v="53.786999999999999"/>
    <n v="1"/>
  </r>
  <r>
    <x v="7"/>
    <d v="1899-12-30T13:12:35"/>
    <x v="3"/>
    <x v="12"/>
    <n v="2"/>
    <x v="12"/>
    <x v="0"/>
    <m/>
    <n v="0"/>
    <n v="0"/>
    <s v="27/10 , -0.4ML"/>
    <n v="0"/>
    <n v="0"/>
    <n v="0"/>
    <n v="0"/>
    <n v="-2.964"/>
    <n v="53.786999999999999"/>
    <n v="1"/>
  </r>
  <r>
    <x v="7"/>
    <d v="1899-12-30T11:44:31"/>
    <x v="5"/>
    <x v="8"/>
    <n v="2"/>
    <x v="4"/>
    <x v="0"/>
    <m/>
    <n v="0"/>
    <n v="0"/>
    <s v="27/10 , 0.0ML"/>
    <n v="0"/>
    <n v="0"/>
    <n v="0"/>
    <n v="0"/>
    <n v="-2.9630000000000001"/>
    <n v="53.787999999999997"/>
    <n v="1"/>
  </r>
  <r>
    <x v="7"/>
    <d v="1899-12-30T11:07:17"/>
    <x v="3"/>
    <x v="9"/>
    <n v="2"/>
    <x v="2"/>
    <x v="0"/>
    <m/>
    <n v="0"/>
    <n v="0"/>
    <s v="27/10 , -0.2ML"/>
    <n v="0"/>
    <n v="0"/>
    <n v="0"/>
    <n v="0"/>
    <n v="-2.9649999999999999"/>
    <n v="53.786999999999999"/>
    <n v="1"/>
  </r>
  <r>
    <x v="7"/>
    <d v="1899-12-30T10:55:25"/>
    <x v="6"/>
    <x v="8"/>
    <n v="2"/>
    <x v="10"/>
    <x v="3"/>
    <m/>
    <n v="0"/>
    <n v="0"/>
    <s v="27/10 , 0.8ML"/>
    <n v="0"/>
    <n v="0"/>
    <n v="-2.9630000000000001"/>
    <n v="53.789000000000001"/>
    <n v="0"/>
    <n v="0"/>
    <n v="1"/>
  </r>
  <r>
    <x v="7"/>
    <d v="1899-12-30T10:47:37"/>
    <x v="3"/>
    <x v="11"/>
    <n v="2"/>
    <x v="0"/>
    <x v="0"/>
    <m/>
    <n v="0"/>
    <n v="0"/>
    <s v="27/10 , -0.3ML"/>
    <n v="0"/>
    <n v="0"/>
    <n v="0"/>
    <n v="0"/>
    <n v="-2.9620000000000002"/>
    <n v="53.786999999999999"/>
    <n v="1"/>
  </r>
  <r>
    <x v="8"/>
    <d v="1899-12-30T21:13:59"/>
    <x v="3"/>
    <x v="12"/>
    <n v="2"/>
    <x v="6"/>
    <x v="0"/>
    <m/>
    <n v="0"/>
    <n v="0"/>
    <s v="29/10 , 0.1ML"/>
    <n v="0"/>
    <n v="0"/>
    <n v="0"/>
    <n v="0"/>
    <n v="-2.964"/>
    <n v="53.786999999999999"/>
    <n v="1"/>
  </r>
  <r>
    <x v="8"/>
    <d v="1899-12-30T18:01:12"/>
    <x v="5"/>
    <x v="8"/>
    <n v="2"/>
    <x v="8"/>
    <x v="3"/>
    <m/>
    <n v="0"/>
    <n v="0"/>
    <s v="29/10 , 0.5ML"/>
    <n v="0"/>
    <n v="0"/>
    <n v="-2.9630000000000001"/>
    <n v="53.787999999999997"/>
    <n v="0"/>
    <n v="0"/>
    <n v="1"/>
  </r>
  <r>
    <x v="8"/>
    <d v="1899-12-30T11:58:35"/>
    <x v="5"/>
    <x v="12"/>
    <n v="2"/>
    <x v="6"/>
    <x v="0"/>
    <m/>
    <n v="0"/>
    <n v="0"/>
    <s v="29/10 , 0.1ML"/>
    <n v="0"/>
    <n v="0"/>
    <n v="0"/>
    <n v="0"/>
    <n v="-2.964"/>
    <n v="53.787999999999997"/>
    <n v="1"/>
  </r>
  <r>
    <x v="8"/>
    <d v="1899-12-30T11:43:29"/>
    <x v="0"/>
    <x v="8"/>
    <n v="2"/>
    <x v="12"/>
    <x v="0"/>
    <m/>
    <n v="0"/>
    <n v="0"/>
    <s v="29/10 , -0.4ML"/>
    <n v="0"/>
    <n v="0"/>
    <n v="0"/>
    <n v="0"/>
    <n v="-2.9630000000000001"/>
    <n v="53.786000000000001"/>
    <n v="1"/>
  </r>
  <r>
    <x v="8"/>
    <d v="1899-12-30T11:44:42"/>
    <x v="5"/>
    <x v="12"/>
    <n v="2"/>
    <x v="2"/>
    <x v="0"/>
    <m/>
    <n v="0"/>
    <n v="0"/>
    <s v="29/10 , -0.2ML"/>
    <n v="0"/>
    <n v="0"/>
    <n v="0"/>
    <n v="0"/>
    <n v="-2.964"/>
    <n v="53.787999999999997"/>
    <n v="1"/>
  </r>
  <r>
    <x v="8"/>
    <d v="1899-12-30T11:30:38"/>
    <x v="6"/>
    <x v="11"/>
    <n v="2"/>
    <x v="13"/>
    <x v="2"/>
    <m/>
    <n v="-2.9620000000000002"/>
    <n v="53.789000000000001"/>
    <s v="29/10 , 1.1ML"/>
    <n v="0"/>
    <n v="0"/>
    <n v="0"/>
    <n v="0"/>
    <n v="0"/>
    <n v="0"/>
    <n v="1"/>
  </r>
  <r>
    <x v="9"/>
    <d v="1899-12-30T15:55:40"/>
    <x v="3"/>
    <x v="12"/>
    <n v="2"/>
    <x v="12"/>
    <x v="0"/>
    <m/>
    <n v="0"/>
    <n v="0"/>
    <s v="30/10 , -0.4ML"/>
    <n v="0"/>
    <n v="0"/>
    <n v="0"/>
    <n v="0"/>
    <n v="-2.964"/>
    <n v="53.786999999999999"/>
    <n v="1"/>
  </r>
  <r>
    <x v="9"/>
    <d v="1899-12-30T14:36:38"/>
    <x v="5"/>
    <x v="8"/>
    <n v="2"/>
    <x v="14"/>
    <x v="0"/>
    <m/>
    <n v="0"/>
    <n v="0"/>
    <s v="30/10 , -0.5ML"/>
    <n v="0"/>
    <n v="0"/>
    <n v="0"/>
    <n v="0"/>
    <n v="-2.9630000000000001"/>
    <n v="53.787999999999997"/>
    <n v="1"/>
  </r>
  <r>
    <x v="9"/>
    <d v="1899-12-30T01:37:37"/>
    <x v="5"/>
    <x v="11"/>
    <n v="2"/>
    <x v="0"/>
    <x v="0"/>
    <m/>
    <n v="0"/>
    <n v="0"/>
    <s v="30/10 , -0.3ML"/>
    <n v="0"/>
    <n v="0"/>
    <n v="0"/>
    <n v="0"/>
    <n v="-2.9620000000000002"/>
    <n v="53.787999999999997"/>
    <n v="1"/>
  </r>
  <r>
    <x v="10"/>
    <d v="1899-12-30T06:50:59"/>
    <x v="5"/>
    <x v="12"/>
    <n v="2"/>
    <x v="0"/>
    <x v="0"/>
    <m/>
    <n v="0"/>
    <n v="0"/>
    <s v="1/11 , -0.3ML"/>
    <n v="0"/>
    <n v="0"/>
    <n v="0"/>
    <n v="0"/>
    <n v="-2.964"/>
    <n v="53.787999999999997"/>
    <n v="1"/>
  </r>
  <r>
    <x v="11"/>
    <d v="1899-12-30T22:59:27"/>
    <x v="5"/>
    <x v="11"/>
    <n v="2"/>
    <x v="14"/>
    <x v="0"/>
    <m/>
    <n v="0"/>
    <n v="0"/>
    <s v="2/11 , -0.5ML"/>
    <n v="0"/>
    <n v="0"/>
    <n v="0"/>
    <n v="0"/>
    <n v="-2.9620000000000002"/>
    <n v="53.787999999999997"/>
    <n v="1"/>
  </r>
  <r>
    <x v="11"/>
    <d v="1899-12-30T17:44:59"/>
    <x v="5"/>
    <x v="8"/>
    <n v="2"/>
    <x v="14"/>
    <x v="0"/>
    <m/>
    <n v="0"/>
    <n v="0"/>
    <s v="2/11 , -0.5ML"/>
    <n v="0"/>
    <n v="0"/>
    <n v="0"/>
    <n v="0"/>
    <n v="-2.9630000000000001"/>
    <n v="53.787999999999997"/>
    <n v="1"/>
  </r>
  <r>
    <x v="12"/>
    <d v="1899-12-30T16:24:06"/>
    <x v="3"/>
    <x v="13"/>
    <n v="2"/>
    <x v="15"/>
    <x v="3"/>
    <m/>
    <n v="0"/>
    <n v="0"/>
    <s v="4/11 , 0.7ML"/>
    <n v="0"/>
    <n v="0"/>
    <n v="-2.9580000000000002"/>
    <n v="53.786999999999999"/>
    <n v="0"/>
    <n v="0"/>
    <n v="1"/>
  </r>
  <r>
    <x v="13"/>
    <d v="1899-12-30T10:30:58"/>
    <x v="5"/>
    <x v="14"/>
    <n v="2"/>
    <x v="0"/>
    <x v="0"/>
    <m/>
    <n v="0"/>
    <n v="0"/>
    <s v="10/12 , -0.3ML"/>
    <n v="0"/>
    <n v="0"/>
    <n v="0"/>
    <n v="0"/>
    <n v="-2.96"/>
    <n v="53.787999999999997"/>
    <n v="2"/>
  </r>
  <r>
    <x v="14"/>
    <d v="1899-12-30T09:34:03"/>
    <x v="6"/>
    <x v="8"/>
    <n v="1"/>
    <x v="7"/>
    <x v="0"/>
    <m/>
    <n v="0"/>
    <n v="0"/>
    <s v="11/12 , -0.1ML"/>
    <n v="0"/>
    <n v="0"/>
    <n v="0"/>
    <n v="0"/>
    <n v="-2.9630000000000001"/>
    <n v="53.789000000000001"/>
    <n v="2"/>
  </r>
  <r>
    <x v="14"/>
    <d v="1899-12-30T09:35:01"/>
    <x v="6"/>
    <x v="8"/>
    <n v="1"/>
    <x v="2"/>
    <x v="0"/>
    <m/>
    <n v="0"/>
    <n v="0"/>
    <s v="11/12 , -0.2ML"/>
    <n v="0"/>
    <n v="0"/>
    <n v="0"/>
    <n v="0"/>
    <n v="-2.9630000000000001"/>
    <n v="53.789000000000001"/>
    <n v="2"/>
  </r>
  <r>
    <x v="14"/>
    <d v="1899-12-30T09:51:36"/>
    <x v="7"/>
    <x v="12"/>
    <n v="1"/>
    <x v="12"/>
    <x v="0"/>
    <m/>
    <n v="0"/>
    <n v="0"/>
    <s v="11/12 , -0.4ML"/>
    <n v="0"/>
    <n v="0"/>
    <n v="0"/>
    <n v="0"/>
    <n v="-2.964"/>
    <n v="53.79"/>
    <n v="2"/>
  </r>
  <r>
    <x v="14"/>
    <d v="1899-12-30T09:53:31"/>
    <x v="6"/>
    <x v="15"/>
    <n v="1"/>
    <x v="6"/>
    <x v="0"/>
    <m/>
    <n v="0"/>
    <n v="0"/>
    <s v="11/12 , 0.1ML"/>
    <n v="0"/>
    <n v="0"/>
    <n v="0"/>
    <n v="0"/>
    <n v="-2.9609999999999999"/>
    <n v="53.789000000000001"/>
    <n v="2"/>
  </r>
  <r>
    <x v="14"/>
    <d v="1899-12-30T10:06:45"/>
    <x v="5"/>
    <x v="11"/>
    <n v="1"/>
    <x v="7"/>
    <x v="0"/>
    <m/>
    <n v="0"/>
    <n v="0"/>
    <s v="11/12 , -0.1ML"/>
    <n v="0"/>
    <n v="0"/>
    <n v="0"/>
    <n v="0"/>
    <n v="-2.9620000000000002"/>
    <n v="53.787999999999997"/>
    <n v="2"/>
  </r>
  <r>
    <x v="14"/>
    <d v="1899-12-30T10:18:46"/>
    <x v="7"/>
    <x v="11"/>
    <n v="2"/>
    <x v="4"/>
    <x v="0"/>
    <m/>
    <n v="0"/>
    <n v="0"/>
    <s v="11/12 , 0.0ML"/>
    <n v="0"/>
    <n v="0"/>
    <n v="0"/>
    <n v="0"/>
    <n v="-2.9620000000000002"/>
    <n v="53.79"/>
    <n v="2"/>
  </r>
  <r>
    <x v="14"/>
    <d v="1899-12-30T10:20:28"/>
    <x v="6"/>
    <x v="8"/>
    <n v="1"/>
    <x v="12"/>
    <x v="0"/>
    <m/>
    <n v="0"/>
    <n v="0"/>
    <s v="11/12 , -0.4ML"/>
    <n v="0"/>
    <n v="0"/>
    <n v="0"/>
    <n v="0"/>
    <n v="-2.9630000000000001"/>
    <n v="53.789000000000001"/>
    <n v="2"/>
  </r>
  <r>
    <x v="14"/>
    <d v="1899-12-30T10:24:26"/>
    <x v="7"/>
    <x v="11"/>
    <n v="1"/>
    <x v="14"/>
    <x v="0"/>
    <m/>
    <n v="0"/>
    <n v="0"/>
    <s v="11/12 , -0.5ML"/>
    <n v="0"/>
    <n v="0"/>
    <n v="0"/>
    <n v="0"/>
    <n v="-2.9620000000000002"/>
    <n v="53.79"/>
    <n v="2"/>
  </r>
  <r>
    <x v="14"/>
    <d v="1899-12-30T10:34:35"/>
    <x v="7"/>
    <x v="8"/>
    <n v="1"/>
    <x v="4"/>
    <x v="0"/>
    <m/>
    <n v="0"/>
    <n v="0"/>
    <s v="11/12 , 0.0ML"/>
    <n v="0"/>
    <n v="0"/>
    <n v="0"/>
    <n v="0"/>
    <n v="-2.9630000000000001"/>
    <n v="53.79"/>
    <n v="2"/>
  </r>
  <r>
    <x v="14"/>
    <d v="1899-12-30T11:21:15"/>
    <x v="6"/>
    <x v="11"/>
    <n v="1"/>
    <x v="16"/>
    <x v="3"/>
    <s v="Felt, Intensity 2"/>
    <n v="2"/>
    <n v="0"/>
    <s v="11/12 , 1.5ML"/>
    <n v="0"/>
    <n v="0"/>
    <n v="-2.9620000000000002"/>
    <n v="53.789000000000001"/>
    <n v="0"/>
    <n v="0"/>
    <n v="2"/>
  </r>
  <r>
    <x v="15"/>
    <d v="1899-12-30T13:25:17"/>
    <x v="6"/>
    <x v="15"/>
    <n v="2"/>
    <x v="4"/>
    <x v="0"/>
    <m/>
    <n v="0"/>
    <n v="0"/>
    <s v="13/12 , 0.0ML"/>
    <n v="0"/>
    <n v="0"/>
    <n v="0"/>
    <n v="0"/>
    <n v="-2.9609999999999999"/>
    <n v="53.789000000000001"/>
    <n v="2"/>
  </r>
  <r>
    <x v="16"/>
    <d v="1899-12-30T13:05:50"/>
    <x v="6"/>
    <x v="8"/>
    <n v="1"/>
    <x v="9"/>
    <x v="0"/>
    <m/>
    <n v="0"/>
    <n v="0"/>
    <s v="14/12 , -0.6ML"/>
    <n v="0"/>
    <n v="0"/>
    <n v="0"/>
    <n v="0"/>
    <n v="-2.9630000000000001"/>
    <n v="53.789000000000001"/>
    <n v="2"/>
  </r>
  <r>
    <x v="16"/>
    <d v="1899-12-30T13:06:05"/>
    <x v="6"/>
    <x v="11"/>
    <n v="1"/>
    <x v="2"/>
    <x v="0"/>
    <m/>
    <n v="0"/>
    <n v="0"/>
    <s v="14/12 , -0.2ML"/>
    <n v="0"/>
    <n v="0"/>
    <n v="0"/>
    <n v="0"/>
    <n v="-2.9620000000000002"/>
    <n v="53.789000000000001"/>
    <n v="2"/>
  </r>
  <r>
    <x v="16"/>
    <d v="1899-12-30T13:06:37"/>
    <x v="6"/>
    <x v="11"/>
    <n v="1"/>
    <x v="14"/>
    <x v="0"/>
    <m/>
    <n v="0"/>
    <n v="0"/>
    <s v="14/12 , -0.5ML"/>
    <n v="0"/>
    <n v="0"/>
    <n v="0"/>
    <n v="0"/>
    <n v="-2.9620000000000002"/>
    <n v="53.789000000000001"/>
    <n v="2"/>
  </r>
  <r>
    <x v="16"/>
    <d v="1899-12-30T13:09:51"/>
    <x v="6"/>
    <x v="14"/>
    <n v="1"/>
    <x v="6"/>
    <x v="0"/>
    <m/>
    <n v="0"/>
    <n v="0"/>
    <s v="14/12 , 0.1ML"/>
    <n v="0"/>
    <n v="0"/>
    <n v="0"/>
    <n v="0"/>
    <n v="-2.96"/>
    <n v="53.789000000000001"/>
    <n v="2"/>
  </r>
  <r>
    <x v="16"/>
    <d v="1899-12-30T13:18:30"/>
    <x v="6"/>
    <x v="11"/>
    <n v="1"/>
    <x v="7"/>
    <x v="0"/>
    <m/>
    <n v="0"/>
    <n v="0"/>
    <s v="14/12 , -0.1ML"/>
    <n v="0"/>
    <n v="0"/>
    <n v="0"/>
    <n v="0"/>
    <n v="-2.9620000000000002"/>
    <n v="53.789000000000001"/>
    <n v="2"/>
  </r>
  <r>
    <x v="16"/>
    <d v="1899-12-30T13:34:42"/>
    <x v="6"/>
    <x v="11"/>
    <n v="1"/>
    <x v="0"/>
    <x v="0"/>
    <m/>
    <n v="0"/>
    <n v="0"/>
    <s v="14/12 , -0.3ML"/>
    <n v="0"/>
    <n v="0"/>
    <n v="0"/>
    <n v="0"/>
    <n v="-2.9620000000000002"/>
    <n v="53.789000000000001"/>
    <n v="2"/>
  </r>
  <r>
    <x v="16"/>
    <d v="1899-12-30T13:35:50"/>
    <x v="7"/>
    <x v="8"/>
    <n v="1"/>
    <x v="14"/>
    <x v="0"/>
    <m/>
    <n v="0"/>
    <n v="0"/>
    <s v="14/12 , -0.5ML"/>
    <n v="0"/>
    <n v="0"/>
    <n v="0"/>
    <n v="0"/>
    <n v="-2.9630000000000001"/>
    <n v="53.79"/>
    <n v="2"/>
  </r>
  <r>
    <x v="16"/>
    <d v="1899-12-30T13:41:06"/>
    <x v="6"/>
    <x v="16"/>
    <n v="2"/>
    <x v="17"/>
    <x v="2"/>
    <m/>
    <n v="-2.9590000000000001"/>
    <n v="53.789000000000001"/>
    <s v="14/12 , 0.9ML"/>
    <n v="0"/>
    <n v="0"/>
    <n v="0"/>
    <n v="0"/>
    <n v="0"/>
    <n v="0"/>
    <n v="2"/>
  </r>
  <r>
    <x v="16"/>
    <d v="1899-12-30T14:51:57"/>
    <x v="6"/>
    <x v="15"/>
    <n v="2"/>
    <x v="6"/>
    <x v="0"/>
    <m/>
    <n v="0"/>
    <n v="0"/>
    <s v="14/12 , 0.1ML"/>
    <n v="0"/>
    <n v="0"/>
    <n v="0"/>
    <n v="0"/>
    <n v="-2.9609999999999999"/>
    <n v="53.789000000000001"/>
    <n v="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3" cacheId="7" applyNumberFormats="0" applyBorderFormats="0" applyFontFormats="0" applyPatternFormats="0" applyAlignmentFormats="0" applyWidthHeightFormats="1" dataCaption="Values" updatedVersion="5" minRefreshableVersion="3" useAutoFormatting="1" itemPrintTitles="1" createdVersion="6" indent="0" outline="1" outlineData="1" multipleFieldFilters="0">
  <location ref="F1:G52" firstHeaderRow="1" firstDataRow="1" firstDataCol="1"/>
  <pivotFields count="19">
    <pivotField axis="axisRow" numFmtId="167" showAll="0">
      <items count="36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t="default"/>
      </items>
    </pivotField>
    <pivotField numFmtId="21" showAll="0"/>
    <pivotField dataField="1" numFmtId="166" showAll="0"/>
    <pivotField numFmtId="166" showAll="0"/>
    <pivotField showAll="0"/>
    <pivotField axis="axisRow" showAll="0">
      <items count="19">
        <item x="1"/>
        <item x="9"/>
        <item x="14"/>
        <item x="12"/>
        <item x="0"/>
        <item x="2"/>
        <item x="7"/>
        <item x="4"/>
        <item x="6"/>
        <item x="11"/>
        <item x="3"/>
        <item x="5"/>
        <item x="8"/>
        <item x="15"/>
        <item x="10"/>
        <item x="13"/>
        <item x="16"/>
        <item x="17"/>
        <item t="default"/>
      </items>
    </pivotField>
    <pivotField showAll="0"/>
    <pivotField showAll="0"/>
    <pivotField numFmtId="166" showAll="0"/>
    <pivotField numFmtId="166" showAll="0"/>
    <pivotField showAll="0"/>
    <pivotField numFmtId="166" showAll="0"/>
    <pivotField numFmtId="166" showAll="0"/>
    <pivotField numFmtId="166" showAll="0"/>
    <pivotField numFmtId="166" showAll="0"/>
    <pivotField numFmtId="166" showAll="0"/>
    <pivotField numFmtId="166" showAll="0"/>
    <pivotField numFmtId="1" showAll="0"/>
    <pivotField axis="axisRow" showAll="0">
      <items count="15">
        <item sd="0" x="0"/>
        <item sd="0" x="1"/>
        <item sd="0" x="2"/>
        <item sd="0" x="3"/>
        <item sd="0" x="4"/>
        <item sd="0" x="5"/>
        <item sd="0" x="6"/>
        <item sd="0" x="7"/>
        <item sd="0" x="8"/>
        <item sd="0" x="9"/>
        <item x="10"/>
        <item x="11"/>
        <item sd="0" x="12"/>
        <item sd="0" x="13"/>
        <item t="default"/>
      </items>
    </pivotField>
  </pivotFields>
  <rowFields count="3">
    <field x="18"/>
    <field x="0"/>
    <field x="5"/>
  </rowFields>
  <rowItems count="51">
    <i>
      <x v="10"/>
    </i>
    <i r="1">
      <x v="292"/>
    </i>
    <i r="2">
      <x/>
    </i>
    <i r="2">
      <x v="4"/>
    </i>
    <i r="2">
      <x v="5"/>
    </i>
    <i r="1">
      <x v="293"/>
    </i>
    <i r="2">
      <x v="10"/>
    </i>
    <i r="1">
      <x v="294"/>
    </i>
    <i r="2">
      <x v="7"/>
    </i>
    <i r="1">
      <x v="297"/>
    </i>
    <i r="2">
      <x v="11"/>
    </i>
    <i r="1">
      <x v="298"/>
    </i>
    <i r="2">
      <x v="6"/>
    </i>
    <i r="2">
      <x v="7"/>
    </i>
    <i r="2">
      <x v="8"/>
    </i>
    <i r="2">
      <x v="11"/>
    </i>
    <i r="2">
      <x v="12"/>
    </i>
    <i r="1">
      <x v="299"/>
    </i>
    <i r="2">
      <x v="1"/>
    </i>
    <i r="2">
      <x v="6"/>
    </i>
    <i r="2">
      <x v="10"/>
    </i>
    <i r="1">
      <x v="300"/>
    </i>
    <i r="2">
      <x v="5"/>
    </i>
    <i r="2">
      <x v="6"/>
    </i>
    <i r="2">
      <x v="9"/>
    </i>
    <i r="2">
      <x v="14"/>
    </i>
    <i r="1">
      <x v="301"/>
    </i>
    <i r="2">
      <x v="3"/>
    </i>
    <i r="2">
      <x v="4"/>
    </i>
    <i r="2">
      <x v="5"/>
    </i>
    <i r="2">
      <x v="7"/>
    </i>
    <i r="2">
      <x v="14"/>
    </i>
    <i r="1">
      <x v="303"/>
    </i>
    <i r="2">
      <x v="3"/>
    </i>
    <i r="2">
      <x v="5"/>
    </i>
    <i r="2">
      <x v="8"/>
    </i>
    <i r="2">
      <x v="12"/>
    </i>
    <i r="2">
      <x v="15"/>
    </i>
    <i r="1">
      <x v="304"/>
    </i>
    <i r="2">
      <x v="2"/>
    </i>
    <i r="2">
      <x v="3"/>
    </i>
    <i r="2">
      <x v="4"/>
    </i>
    <i>
      <x v="11"/>
    </i>
    <i r="1">
      <x v="306"/>
    </i>
    <i r="2">
      <x v="4"/>
    </i>
    <i r="1">
      <x v="307"/>
    </i>
    <i r="2">
      <x v="2"/>
    </i>
    <i r="1">
      <x v="309"/>
    </i>
    <i r="2">
      <x v="13"/>
    </i>
    <i>
      <x v="12"/>
    </i>
    <i t="grand">
      <x/>
    </i>
  </rowItems>
  <colItems count="1">
    <i/>
  </colItems>
  <dataFields count="1">
    <dataField name="Tremor count"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name="PivotTable1" cacheId="7" applyNumberFormats="0" applyBorderFormats="0" applyFontFormats="0" applyPatternFormats="0" applyAlignmentFormats="0" applyWidthHeightFormats="1" dataCaption="Values" updatedVersion="5" minRefreshableVersion="3" useAutoFormatting="1" itemPrintTitles="1" createdVersion="6" indent="0" outline="1" outlineData="1" multipleFieldFilters="0">
  <location ref="A1:B18" firstHeaderRow="1" firstDataRow="1" firstDataCol="1"/>
  <pivotFields count="19">
    <pivotField axis="axisRow" numFmtId="167" showAll="0">
      <items count="36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t="default"/>
      </items>
    </pivotField>
    <pivotField numFmtId="21" showAll="0"/>
    <pivotField dataField="1" numFmtId="166" showAll="0"/>
    <pivotField numFmtId="166" showAll="0"/>
    <pivotField showAll="0"/>
    <pivotField showAll="0"/>
    <pivotField showAll="0"/>
    <pivotField showAll="0"/>
    <pivotField numFmtId="166" showAll="0"/>
    <pivotField numFmtId="166" showAll="0"/>
    <pivotField showAll="0"/>
    <pivotField numFmtId="166" showAll="0"/>
    <pivotField numFmtId="166" showAll="0"/>
    <pivotField numFmtId="166" showAll="0"/>
    <pivotField numFmtId="166" showAll="0"/>
    <pivotField numFmtId="166" showAll="0"/>
    <pivotField numFmtId="166" showAll="0"/>
    <pivotField numFmtId="1" showAll="0"/>
    <pivotField axis="axisRow" showAll="0">
      <items count="15">
        <item sd="0" x="0"/>
        <item sd="0" x="1"/>
        <item sd="0" x="2"/>
        <item sd="0" x="3"/>
        <item sd="0" x="4"/>
        <item sd="0" x="5"/>
        <item sd="0" x="6"/>
        <item sd="0" x="7"/>
        <item sd="0" x="8"/>
        <item sd="0" x="9"/>
        <item x="10"/>
        <item x="11"/>
        <item sd="0" x="12"/>
        <item sd="0" x="13"/>
        <item t="default"/>
      </items>
    </pivotField>
  </pivotFields>
  <rowFields count="2">
    <field x="18"/>
    <field x="0"/>
  </rowFields>
  <rowItems count="17">
    <i>
      <x v="10"/>
    </i>
    <i r="1">
      <x v="292"/>
    </i>
    <i r="1">
      <x v="293"/>
    </i>
    <i r="1">
      <x v="294"/>
    </i>
    <i r="1">
      <x v="297"/>
    </i>
    <i r="1">
      <x v="298"/>
    </i>
    <i r="1">
      <x v="299"/>
    </i>
    <i r="1">
      <x v="300"/>
    </i>
    <i r="1">
      <x v="301"/>
    </i>
    <i r="1">
      <x v="303"/>
    </i>
    <i r="1">
      <x v="304"/>
    </i>
    <i>
      <x v="11"/>
    </i>
    <i r="1">
      <x v="306"/>
    </i>
    <i r="1">
      <x v="307"/>
    </i>
    <i r="1">
      <x v="309"/>
    </i>
    <i>
      <x v="12"/>
    </i>
    <i t="grand">
      <x/>
    </i>
  </rowItems>
  <colItems count="1">
    <i/>
  </colItems>
  <dataFields count="1">
    <dataField name="Tremor count"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name="PivotTable5" cacheId="7" applyNumberFormats="0" applyBorderFormats="0" applyFontFormats="0" applyPatternFormats="0" applyAlignmentFormats="0" applyWidthHeightFormats="1" dataCaption="Values" updatedVersion="5" minRefreshableVersion="3" useAutoFormatting="1" itemPrintTitles="1" createdVersion="6" indent="0" outline="1" outlineData="1" multipleFieldFilters="0">
  <location ref="J20:AB30" firstHeaderRow="1" firstDataRow="2" firstDataCol="1"/>
  <pivotFields count="19">
    <pivotField numFmtId="167" showAll="0"/>
    <pivotField numFmtId="21" showAll="0"/>
    <pivotField axis="axisRow" numFmtId="166" showAll="0">
      <items count="9">
        <item x="1"/>
        <item x="4"/>
        <item x="2"/>
        <item x="0"/>
        <item x="3"/>
        <item x="5"/>
        <item x="6"/>
        <item x="7"/>
        <item t="default"/>
      </items>
    </pivotField>
    <pivotField axis="axisCol" numFmtId="166" showAll="0">
      <items count="18">
        <item x="0"/>
        <item x="3"/>
        <item x="2"/>
        <item x="1"/>
        <item x="7"/>
        <item x="6"/>
        <item x="4"/>
        <item x="5"/>
        <item x="10"/>
        <item x="9"/>
        <item x="12"/>
        <item x="8"/>
        <item x="11"/>
        <item x="13"/>
        <item x="14"/>
        <item x="15"/>
        <item x="16"/>
        <item t="default"/>
      </items>
    </pivotField>
    <pivotField showAll="0"/>
    <pivotField dataField="1" showAll="0"/>
    <pivotField showAll="0">
      <items count="5">
        <item x="1"/>
        <item x="2"/>
        <item x="3"/>
        <item x="0"/>
        <item t="default"/>
      </items>
    </pivotField>
    <pivotField showAll="0"/>
    <pivotField numFmtId="166" showAll="0"/>
    <pivotField numFmtId="166" showAll="0"/>
    <pivotField showAll="0"/>
    <pivotField numFmtId="166" showAll="0"/>
    <pivotField numFmtId="166" showAll="0"/>
    <pivotField numFmtId="166" showAll="0"/>
    <pivotField numFmtId="166" showAll="0"/>
    <pivotField numFmtId="166" showAll="0"/>
    <pivotField numFmtId="166" showAll="0"/>
    <pivotField numFmtId="1" showAll="0"/>
    <pivotField showAll="0" defaultSubtotal="0"/>
  </pivotFields>
  <rowFields count="1">
    <field x="2"/>
  </rowFields>
  <rowItems count="9">
    <i>
      <x/>
    </i>
    <i>
      <x v="1"/>
    </i>
    <i>
      <x v="2"/>
    </i>
    <i>
      <x v="3"/>
    </i>
    <i>
      <x v="4"/>
    </i>
    <i>
      <x v="5"/>
    </i>
    <i>
      <x v="6"/>
    </i>
    <i>
      <x v="7"/>
    </i>
    <i t="grand">
      <x/>
    </i>
  </rowItems>
  <colFields count="1">
    <field x="3"/>
  </colFields>
  <colItems count="18">
    <i>
      <x/>
    </i>
    <i>
      <x v="1"/>
    </i>
    <i>
      <x v="2"/>
    </i>
    <i>
      <x v="3"/>
    </i>
    <i>
      <x v="4"/>
    </i>
    <i>
      <x v="5"/>
    </i>
    <i>
      <x v="6"/>
    </i>
    <i>
      <x v="7"/>
    </i>
    <i>
      <x v="8"/>
    </i>
    <i>
      <x v="9"/>
    </i>
    <i>
      <x v="10"/>
    </i>
    <i>
      <x v="11"/>
    </i>
    <i>
      <x v="12"/>
    </i>
    <i>
      <x v="13"/>
    </i>
    <i>
      <x v="14"/>
    </i>
    <i>
      <x v="15"/>
    </i>
    <i>
      <x v="16"/>
    </i>
    <i t="grand">
      <x/>
    </i>
  </colItems>
  <dataFields count="1">
    <dataField name="Tremor Count" fld="5"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name="PivotTable4" cacheId="7" applyNumberFormats="0" applyBorderFormats="0" applyFontFormats="0" applyPatternFormats="0" applyAlignmentFormats="0" applyWidthHeightFormats="1" dataCaption="Values" updatedVersion="5" minRefreshableVersion="3" useAutoFormatting="1" itemPrintTitles="1" createdVersion="6" indent="0" compact="0" compactData="0" multipleFieldFilters="0">
  <location ref="J1:P19" firstHeaderRow="1" firstDataRow="2" firstDataCol="2"/>
  <pivotFields count="19">
    <pivotField axis="axisRow" compact="0" numFmtId="167" outline="0" showAll="0">
      <items count="36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t="default"/>
      </items>
    </pivotField>
    <pivotField compact="0" numFmtId="21" outline="0" showAll="0"/>
    <pivotField compact="0" numFmtId="166" outline="0" showAll="0"/>
    <pivotField compact="0" numFmtId="166" outline="0" showAll="0"/>
    <pivotField compact="0" outline="0" showAll="0"/>
    <pivotField dataField="1" compact="0" outline="0" showAll="0"/>
    <pivotField axis="axisCol" compact="0" outline="0" showAll="0">
      <items count="5">
        <item x="1"/>
        <item x="2"/>
        <item x="3"/>
        <item n="Other" x="0"/>
        <item t="default"/>
      </items>
    </pivotField>
    <pivotField compact="0" outline="0" showAll="0"/>
    <pivotField compact="0" numFmtId="166" outline="0" showAll="0"/>
    <pivotField compact="0" numFmtId="166" outline="0" showAll="0"/>
    <pivotField compact="0" outline="0" showAll="0"/>
    <pivotField compact="0" numFmtId="166" outline="0" showAll="0"/>
    <pivotField compact="0" numFmtId="166" outline="0" showAll="0"/>
    <pivotField compact="0" numFmtId="166" outline="0" showAll="0"/>
    <pivotField compact="0" numFmtId="166" outline="0" showAll="0"/>
    <pivotField compact="0" numFmtId="166" outline="0" showAll="0"/>
    <pivotField compact="0" numFmtId="166" outline="0" showAll="0"/>
    <pivotField compact="0" numFmtId="1" outline="0" showAll="0"/>
    <pivotField axis="axisRow" compact="0" outline="0" showAll="0" defaultSubtotal="0">
      <items count="14">
        <item sd="0" x="0"/>
        <item sd="0" x="1"/>
        <item sd="0" x="2"/>
        <item sd="0" x="3"/>
        <item sd="0" x="4"/>
        <item sd="0" x="5"/>
        <item sd="0" x="6"/>
        <item sd="0" x="7"/>
        <item sd="0" x="8"/>
        <item sd="0" x="9"/>
        <item x="10"/>
        <item x="11"/>
        <item x="12"/>
        <item sd="0" x="13"/>
      </items>
    </pivotField>
  </pivotFields>
  <rowFields count="2">
    <field x="18"/>
    <field x="0"/>
  </rowFields>
  <rowItems count="18">
    <i>
      <x v="10"/>
      <x v="292"/>
    </i>
    <i r="1">
      <x v="293"/>
    </i>
    <i r="1">
      <x v="294"/>
    </i>
    <i r="1">
      <x v="297"/>
    </i>
    <i r="1">
      <x v="298"/>
    </i>
    <i r="1">
      <x v="299"/>
    </i>
    <i r="1">
      <x v="300"/>
    </i>
    <i r="1">
      <x v="301"/>
    </i>
    <i r="1">
      <x v="303"/>
    </i>
    <i r="1">
      <x v="304"/>
    </i>
    <i>
      <x v="11"/>
      <x v="306"/>
    </i>
    <i r="1">
      <x v="307"/>
    </i>
    <i r="1">
      <x v="309"/>
    </i>
    <i>
      <x v="12"/>
      <x v="345"/>
    </i>
    <i r="1">
      <x v="346"/>
    </i>
    <i r="1">
      <x v="348"/>
    </i>
    <i r="1">
      <x v="349"/>
    </i>
    <i t="grand">
      <x/>
    </i>
  </rowItems>
  <colFields count="1">
    <field x="6"/>
  </colFields>
  <colItems count="5">
    <i>
      <x/>
    </i>
    <i>
      <x v="1"/>
    </i>
    <i>
      <x v="2"/>
    </i>
    <i>
      <x v="3"/>
    </i>
    <i t="grand">
      <x/>
    </i>
  </colItems>
  <dataFields count="1">
    <dataField name="Tremor Count" fld="5"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mc:Ignorable="x" name="Slicer_Type" sourceName="Type">
  <pivotTables>
    <pivotTable tabId="4" name="PivotTable5"/>
  </pivotTables>
  <data>
    <tabular pivotCacheId="1592267516">
      <items count="4">
        <i x="1" s="1"/>
        <i x="2" s="1"/>
        <i x="3" s="1"/>
        <i x="0" s="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mc:Ignorable="x">
  <slicer name="Type" cache="Slicer_Type" caption="Type" rowHeight="241300"/>
</slicers>
</file>

<file path=xl/tables/table1.xml><?xml version="1.0" encoding="utf-8"?>
<table xmlns="http://schemas.openxmlformats.org/spreadsheetml/2006/main" id="1" name="tremor" displayName="tremor" ref="A6:R63" totalsRowShown="0">
  <autoFilter ref="A6:R63">
    <filterColumn colId="17">
      <filters>
        <filter val="2"/>
      </filters>
    </filterColumn>
  </autoFilter>
  <sortState ref="A7:R42">
    <sortCondition ref="A8"/>
  </sortState>
  <tableColumns count="18">
    <tableColumn id="1" name="Date" dataDxfId="25"/>
    <tableColumn id="2" name="Time (UTC)" dataDxfId="24"/>
    <tableColumn id="3" name="Latitude" dataDxfId="23"/>
    <tableColumn id="4" name="Longitude" dataDxfId="22"/>
    <tableColumn id="5" name="Depth (km)" dataDxfId="21"/>
    <tableColumn id="6" name="Magnitude (ML)" dataDxfId="20"/>
    <tableColumn id="7" name="Type" dataDxfId="19"/>
    <tableColumn id="8" name="Notes"/>
    <tableColumn id="10" name="Long Red" dataDxfId="18">
      <calculatedColumnFormula>IF(tremor[[#This Row],[Type]]="red",tremor[[#This Row],[Longitude]],0)</calculatedColumnFormula>
    </tableColumn>
    <tableColumn id="9" name="Lat Red" dataDxfId="17">
      <calculatedColumnFormula>IF(tremor[[#This Row],[Type]]="Red",tremor[[#This Row],[Latitude]],0)</calculatedColumnFormula>
    </tableColumn>
    <tableColumn id="26" name="Composite" dataDxfId="16">
      <calculatedColumnFormula>TEXT(tremor[[#This Row],[Date]],"d/mm")&amp;" , "&amp;TEXT(tremor[[#This Row],[Magnitude (ML)]],"0.0")&amp;"ML"</calculatedColumnFormula>
    </tableColumn>
    <tableColumn id="12" name="Long Amber" dataDxfId="15">
      <calculatedColumnFormula>IF(tremor[[#This Row],[Type]]="amber",tremor[[#This Row],[Longitude]],0)</calculatedColumnFormula>
    </tableColumn>
    <tableColumn id="11" name="Lat Amber" dataDxfId="14">
      <calculatedColumnFormula>IF(tremor[[#This Row],[Type]]="Amber",tremor[[#This Row],[Latitude]],0)</calculatedColumnFormula>
    </tableColumn>
    <tableColumn id="16" name="Long Trail" dataDxfId="13">
      <calculatedColumnFormula>IF(tremor[[#This Row],[Type]]="Trailing",tremor[[#This Row],[Longitude]],0)</calculatedColumnFormula>
    </tableColumn>
    <tableColumn id="15" name="Lat Trail" dataDxfId="12">
      <calculatedColumnFormula>IF(tremor[[#This Row],[Type]]="Trailing",tremor[[#This Row],[Latitude]],0)</calculatedColumnFormula>
    </tableColumn>
    <tableColumn id="14" name="Long Others" dataDxfId="11">
      <calculatedColumnFormula>IF(tremor[[#This Row],[Type]]="",tremor[[#This Row],[Longitude]],0)</calculatedColumnFormula>
    </tableColumn>
    <tableColumn id="13" name="Lat Others" dataDxfId="10">
      <calculatedColumnFormula>IF(tremor[[#This Row],[Type]]="",tremor[[#This Row],[Latitude]],0)</calculatedColumnFormula>
    </tableColumn>
    <tableColumn id="17" name="Phase" dataDxfId="9"/>
  </tableColumns>
  <tableStyleInfo name="TableStyleMedium1 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earthquakes.bgs.ac.uk/earthquakes/recent_uk_events.html" TargetMode="External"/><Relationship Id="rId4"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microsoft.com/office/2007/relationships/slicer" Target="../slicers/slicer1.xml"/><Relationship Id="rId5" Type="http://schemas.openxmlformats.org/officeDocument/2006/relationships/drawing" Target="../drawings/drawing3.xml"/><Relationship Id="rId4" Type="http://schemas.openxmlformats.org/officeDocument/2006/relationships/pivotTable" Target="../pivotTables/pivot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3"/>
  <sheetViews>
    <sheetView showGridLines="0" workbookViewId="0">
      <selection activeCell="U62" sqref="U62"/>
    </sheetView>
  </sheetViews>
  <sheetFormatPr defaultRowHeight="15" x14ac:dyDescent="0.25"/>
  <cols>
    <col min="1" max="1" width="10.7109375" bestFit="1" customWidth="1"/>
    <col min="2" max="2" width="14.140625" style="1" customWidth="1"/>
    <col min="3" max="3" width="12" style="5" customWidth="1"/>
    <col min="4" max="4" width="12.7109375" style="5" customWidth="1"/>
    <col min="5" max="5" width="14" style="5" customWidth="1"/>
    <col min="6" max="6" width="12.85546875" style="5" customWidth="1"/>
    <col min="7" max="7" width="11.140625" style="5" customWidth="1"/>
    <col min="8" max="8" width="26.85546875" style="5" customWidth="1"/>
    <col min="9" max="10" width="0.140625" style="5" customWidth="1"/>
    <col min="11" max="17" width="0.140625" customWidth="1"/>
    <col min="18" max="18" width="18.140625" customWidth="1"/>
    <col min="19" max="19" width="15.85546875" bestFit="1" customWidth="1"/>
  </cols>
  <sheetData>
    <row r="1" spans="1:24" ht="26.25" x14ac:dyDescent="0.4">
      <c r="A1" s="2" t="s">
        <v>12</v>
      </c>
      <c r="B1" s="3"/>
      <c r="C1" s="4"/>
      <c r="D1" s="4"/>
      <c r="E1" s="4"/>
      <c r="R1" t="s">
        <v>24</v>
      </c>
      <c r="S1" s="14">
        <v>43448.729166666664</v>
      </c>
      <c r="U1" t="s">
        <v>25</v>
      </c>
      <c r="X1">
        <f>COUNT(tremor[Date])</f>
        <v>57</v>
      </c>
    </row>
    <row r="2" spans="1:24" x14ac:dyDescent="0.25">
      <c r="A2" t="s">
        <v>13</v>
      </c>
      <c r="D2" s="6" t="s">
        <v>14</v>
      </c>
    </row>
    <row r="3" spans="1:24" x14ac:dyDescent="0.25">
      <c r="D3" s="6"/>
      <c r="U3" s="13"/>
    </row>
    <row r="4" spans="1:24" ht="409.5" customHeight="1" x14ac:dyDescent="0.25">
      <c r="D4" s="6"/>
    </row>
    <row r="5" spans="1:24" x14ac:dyDescent="0.25">
      <c r="E5" s="6"/>
    </row>
    <row r="6" spans="1:24" x14ac:dyDescent="0.25">
      <c r="A6" t="s">
        <v>0</v>
      </c>
      <c r="B6" t="s">
        <v>1</v>
      </c>
      <c r="C6" t="s">
        <v>2</v>
      </c>
      <c r="D6" t="s">
        <v>3</v>
      </c>
      <c r="E6" t="s">
        <v>4</v>
      </c>
      <c r="F6" t="s">
        <v>5</v>
      </c>
      <c r="G6" t="s">
        <v>9</v>
      </c>
      <c r="H6" t="s">
        <v>10</v>
      </c>
      <c r="I6" s="5" t="s">
        <v>16</v>
      </c>
      <c r="J6" s="5" t="s">
        <v>15</v>
      </c>
      <c r="K6" s="5" t="s">
        <v>23</v>
      </c>
      <c r="L6" s="5" t="s">
        <v>18</v>
      </c>
      <c r="M6" s="5" t="s">
        <v>17</v>
      </c>
      <c r="N6" s="5" t="s">
        <v>20</v>
      </c>
      <c r="O6" s="5" t="s">
        <v>19</v>
      </c>
      <c r="P6" s="5" t="s">
        <v>22</v>
      </c>
      <c r="Q6" s="5" t="s">
        <v>21</v>
      </c>
      <c r="R6" t="s">
        <v>48</v>
      </c>
    </row>
    <row r="7" spans="1:24" hidden="1" x14ac:dyDescent="0.25">
      <c r="A7" s="8">
        <v>43391</v>
      </c>
      <c r="B7" s="10">
        <v>0.98937384259259264</v>
      </c>
      <c r="C7" s="7">
        <v>53.786000000000001</v>
      </c>
      <c r="D7" s="7">
        <v>-2.9780000000000002</v>
      </c>
      <c r="E7" s="23">
        <v>2</v>
      </c>
      <c r="F7" s="22">
        <v>-0.3</v>
      </c>
      <c r="G7" s="11"/>
      <c r="H7"/>
      <c r="I7" s="7">
        <f>IF(tremor[[#This Row],[Type]]="red",tremor[[#This Row],[Longitude]],0)</f>
        <v>0</v>
      </c>
      <c r="J7" s="7">
        <f>IF(tremor[[#This Row],[Type]]="Red",tremor[[#This Row],[Latitude]],0)</f>
        <v>0</v>
      </c>
      <c r="K7" s="9" t="str">
        <f>TEXT(tremor[[#This Row],[Date]],"d/mm")&amp;" , "&amp;TEXT(tremor[[#This Row],[Magnitude (ML)]],"0.0")&amp;"ML"</f>
        <v>18/10 , -0.3ML</v>
      </c>
      <c r="L7" s="7">
        <f>IF(tremor[[#This Row],[Type]]="amber",tremor[[#This Row],[Longitude]],0)</f>
        <v>0</v>
      </c>
      <c r="M7" s="7">
        <f>IF(tremor[[#This Row],[Type]]="Amber",tremor[[#This Row],[Latitude]],0)</f>
        <v>0</v>
      </c>
      <c r="N7" s="7">
        <f>IF(tremor[[#This Row],[Type]]="Trailing",tremor[[#This Row],[Longitude]],0)</f>
        <v>0</v>
      </c>
      <c r="O7" s="7">
        <f>IF(tremor[[#This Row],[Type]]="Trailing",tremor[[#This Row],[Latitude]],0)</f>
        <v>0</v>
      </c>
      <c r="P7" s="7">
        <f>IF(tremor[[#This Row],[Type]]="",tremor[[#This Row],[Longitude]],0)</f>
        <v>-2.9780000000000002</v>
      </c>
      <c r="Q7" s="7">
        <f>IF(tremor[[#This Row],[Type]]="",tremor[[#This Row],[Latitude]],0)</f>
        <v>53.786000000000001</v>
      </c>
      <c r="R7" s="23">
        <v>1</v>
      </c>
    </row>
    <row r="8" spans="1:24" hidden="1" x14ac:dyDescent="0.25">
      <c r="A8" s="8">
        <v>43391</v>
      </c>
      <c r="B8" s="10">
        <v>0.95470833333333338</v>
      </c>
      <c r="C8" s="7">
        <v>53.783000000000001</v>
      </c>
      <c r="D8" s="7">
        <v>-2.9750000000000001</v>
      </c>
      <c r="E8" s="23">
        <v>3</v>
      </c>
      <c r="F8" s="22">
        <v>-0.8</v>
      </c>
      <c r="G8" s="11"/>
      <c r="H8"/>
      <c r="I8" s="7">
        <f>IF(tremor[[#This Row],[Type]]="red",tremor[[#This Row],[Longitude]],0)</f>
        <v>0</v>
      </c>
      <c r="J8" s="7">
        <f>IF(tremor[[#This Row],[Type]]="Red",tremor[[#This Row],[Latitude]],0)</f>
        <v>0</v>
      </c>
      <c r="K8" s="9" t="str">
        <f>TEXT(tremor[[#This Row],[Date]],"d/mm")&amp;" , "&amp;TEXT(tremor[[#This Row],[Magnitude (ML)]],"0.0")&amp;"ML"</f>
        <v>18/10 , -0.8ML</v>
      </c>
      <c r="L8" s="7">
        <f>IF(tremor[[#This Row],[Type]]="amber",tremor[[#This Row],[Longitude]],0)</f>
        <v>0</v>
      </c>
      <c r="M8" s="7">
        <f>IF(tremor[[#This Row],[Type]]="Amber",tremor[[#This Row],[Latitude]],0)</f>
        <v>0</v>
      </c>
      <c r="N8" s="7">
        <f>IF(tremor[[#This Row],[Type]]="Trailing",tremor[[#This Row],[Longitude]],0)</f>
        <v>0</v>
      </c>
      <c r="O8" s="7">
        <f>IF(tremor[[#This Row],[Type]]="Trailing",tremor[[#This Row],[Latitude]],0)</f>
        <v>0</v>
      </c>
      <c r="P8" s="7">
        <f>IF(tremor[[#This Row],[Type]]="",tremor[[#This Row],[Longitude]],0)</f>
        <v>-2.9750000000000001</v>
      </c>
      <c r="Q8" s="7">
        <f>IF(tremor[[#This Row],[Type]]="",tremor[[#This Row],[Latitude]],0)</f>
        <v>53.783000000000001</v>
      </c>
      <c r="R8" s="23">
        <v>1</v>
      </c>
    </row>
    <row r="9" spans="1:24" hidden="1" x14ac:dyDescent="0.25">
      <c r="A9" s="8">
        <v>43391</v>
      </c>
      <c r="B9" s="10">
        <v>0.65895370370370376</v>
      </c>
      <c r="C9" s="7">
        <v>53.784999999999997</v>
      </c>
      <c r="D9" s="7">
        <v>-2.9750000000000001</v>
      </c>
      <c r="E9" s="23">
        <v>3</v>
      </c>
      <c r="F9" s="22">
        <v>-0.2</v>
      </c>
      <c r="G9" s="11"/>
      <c r="H9"/>
      <c r="I9" s="7">
        <f>IF(tremor[[#This Row],[Type]]="red",tremor[[#This Row],[Longitude]],0)</f>
        <v>0</v>
      </c>
      <c r="J9" s="7">
        <f>IF(tremor[[#This Row],[Type]]="Red",tremor[[#This Row],[Latitude]],0)</f>
        <v>0</v>
      </c>
      <c r="K9" s="9" t="str">
        <f>TEXT(tremor[[#This Row],[Date]],"d/mm")&amp;" , "&amp;TEXT(tremor[[#This Row],[Magnitude (ML)]],"0.0")&amp;"ML"</f>
        <v>18/10 , -0.2ML</v>
      </c>
      <c r="L9" s="7">
        <f>IF(tremor[[#This Row],[Type]]="amber",tremor[[#This Row],[Longitude]],0)</f>
        <v>0</v>
      </c>
      <c r="M9" s="7">
        <f>IF(tremor[[#This Row],[Type]]="Amber",tremor[[#This Row],[Latitude]],0)</f>
        <v>0</v>
      </c>
      <c r="N9" s="7">
        <f>IF(tremor[[#This Row],[Type]]="Trailing",tremor[[#This Row],[Longitude]],0)</f>
        <v>0</v>
      </c>
      <c r="O9" s="7">
        <f>IF(tremor[[#This Row],[Type]]="Trailing",tremor[[#This Row],[Latitude]],0)</f>
        <v>0</v>
      </c>
      <c r="P9" s="7">
        <f>IF(tremor[[#This Row],[Type]]="",tremor[[#This Row],[Longitude]],0)</f>
        <v>-2.9750000000000001</v>
      </c>
      <c r="Q9" s="7">
        <f>IF(tremor[[#This Row],[Type]]="",tremor[[#This Row],[Latitude]],0)</f>
        <v>53.784999999999997</v>
      </c>
      <c r="R9" s="23">
        <v>1</v>
      </c>
    </row>
    <row r="10" spans="1:24" hidden="1" x14ac:dyDescent="0.25">
      <c r="A10" s="8">
        <v>43392</v>
      </c>
      <c r="B10" s="10">
        <v>0.55611689814814813</v>
      </c>
      <c r="C10" s="7">
        <v>53.783000000000001</v>
      </c>
      <c r="D10" s="7">
        <v>-2.976</v>
      </c>
      <c r="E10" s="23">
        <v>3</v>
      </c>
      <c r="F10" s="22">
        <v>0.3</v>
      </c>
      <c r="G10" s="11"/>
      <c r="H10"/>
      <c r="I10" s="7">
        <f>IF(tremor[[#This Row],[Type]]="red",tremor[[#This Row],[Longitude]],0)</f>
        <v>0</v>
      </c>
      <c r="J10" s="7">
        <f>IF(tremor[[#This Row],[Type]]="Red",tremor[[#This Row],[Latitude]],0)</f>
        <v>0</v>
      </c>
      <c r="K10" s="9" t="str">
        <f>TEXT(tremor[[#This Row],[Date]],"d/mm")&amp;" , "&amp;TEXT(tremor[[#This Row],[Magnitude (ML)]],"0.0")&amp;"ML"</f>
        <v>19/10 , 0.3ML</v>
      </c>
      <c r="L10" s="7">
        <f>IF(tremor[[#This Row],[Type]]="amber",tremor[[#This Row],[Longitude]],0)</f>
        <v>0</v>
      </c>
      <c r="M10" s="7">
        <f>IF(tremor[[#This Row],[Type]]="Amber",tremor[[#This Row],[Latitude]],0)</f>
        <v>0</v>
      </c>
      <c r="N10" s="7">
        <f>IF(tremor[[#This Row],[Type]]="Trailing",tremor[[#This Row],[Longitude]],0)</f>
        <v>0</v>
      </c>
      <c r="O10" s="7">
        <f>IF(tremor[[#This Row],[Type]]="Trailing",tremor[[#This Row],[Latitude]],0)</f>
        <v>0</v>
      </c>
      <c r="P10" s="7">
        <f>IF(tremor[[#This Row],[Type]]="",tremor[[#This Row],[Longitude]],0)</f>
        <v>-2.976</v>
      </c>
      <c r="Q10" s="7">
        <f>IF(tremor[[#This Row],[Type]]="",tremor[[#This Row],[Latitude]],0)</f>
        <v>53.783000000000001</v>
      </c>
      <c r="R10" s="23">
        <v>1</v>
      </c>
    </row>
    <row r="11" spans="1:24" hidden="1" x14ac:dyDescent="0.25">
      <c r="A11" s="8">
        <v>43393</v>
      </c>
      <c r="B11" s="10">
        <v>0.15557175925925926</v>
      </c>
      <c r="C11" s="7">
        <v>53.786000000000001</v>
      </c>
      <c r="D11" s="7">
        <v>-2.9780000000000002</v>
      </c>
      <c r="E11" s="23">
        <v>3</v>
      </c>
      <c r="F11" s="22">
        <v>0</v>
      </c>
      <c r="G11" s="11"/>
      <c r="H11"/>
      <c r="I11" s="7">
        <f>IF(tremor[[#This Row],[Type]]="red",tremor[[#This Row],[Longitude]],0)</f>
        <v>0</v>
      </c>
      <c r="J11" s="7">
        <f>IF(tremor[[#This Row],[Type]]="Red",tremor[[#This Row],[Latitude]],0)</f>
        <v>0</v>
      </c>
      <c r="K11" s="9" t="str">
        <f>TEXT(tremor[[#This Row],[Date]],"d/mm")&amp;" , "&amp;TEXT(tremor[[#This Row],[Magnitude (ML)]],"0.0")&amp;"ML"</f>
        <v>20/10 , 0.0ML</v>
      </c>
      <c r="L11" s="7">
        <f>IF(tremor[[#This Row],[Type]]="amber",tremor[[#This Row],[Longitude]],0)</f>
        <v>0</v>
      </c>
      <c r="M11" s="7">
        <f>IF(tremor[[#This Row],[Type]]="Amber",tremor[[#This Row],[Latitude]],0)</f>
        <v>0</v>
      </c>
      <c r="N11" s="7">
        <f>IF(tremor[[#This Row],[Type]]="Trailing",tremor[[#This Row],[Longitude]],0)</f>
        <v>0</v>
      </c>
      <c r="O11" s="7">
        <f>IF(tremor[[#This Row],[Type]]="Trailing",tremor[[#This Row],[Latitude]],0)</f>
        <v>0</v>
      </c>
      <c r="P11" s="7">
        <f>IF(tremor[[#This Row],[Type]]="",tremor[[#This Row],[Longitude]],0)</f>
        <v>-2.9780000000000002</v>
      </c>
      <c r="Q11" s="7">
        <f>IF(tremor[[#This Row],[Type]]="",tremor[[#This Row],[Latitude]],0)</f>
        <v>53.786000000000001</v>
      </c>
      <c r="R11" s="23">
        <v>1</v>
      </c>
    </row>
    <row r="12" spans="1:24" hidden="1" x14ac:dyDescent="0.25">
      <c r="A12" s="8">
        <v>43396</v>
      </c>
      <c r="B12" s="10">
        <v>0.61495949074074074</v>
      </c>
      <c r="C12" s="7">
        <v>53.786999999999999</v>
      </c>
      <c r="D12" s="7">
        <v>-2.9769999999999999</v>
      </c>
      <c r="E12" s="23">
        <v>3</v>
      </c>
      <c r="F12" s="22">
        <v>0.4</v>
      </c>
      <c r="G12" s="11" t="s">
        <v>8</v>
      </c>
      <c r="H12"/>
      <c r="I12" s="7">
        <f>IF(tremor[[#This Row],[Type]]="red",tremor[[#This Row],[Longitude]],0)</f>
        <v>0</v>
      </c>
      <c r="J12" s="7">
        <f>IF(tremor[[#This Row],[Type]]="Red",tremor[[#This Row],[Latitude]],0)</f>
        <v>0</v>
      </c>
      <c r="K12" s="9" t="str">
        <f>TEXT(tremor[[#This Row],[Date]],"d/mm")&amp;" , "&amp;TEXT(tremor[[#This Row],[Magnitude (ML)]],"0.0")&amp;"ML"</f>
        <v>23/10 , 0.4ML</v>
      </c>
      <c r="L12" s="7">
        <f>IF(tremor[[#This Row],[Type]]="amber",tremor[[#This Row],[Longitude]],0)</f>
        <v>-2.9769999999999999</v>
      </c>
      <c r="M12" s="7">
        <f>IF(tremor[[#This Row],[Type]]="Amber",tremor[[#This Row],[Latitude]],0)</f>
        <v>53.786999999999999</v>
      </c>
      <c r="N12" s="7">
        <f>IF(tremor[[#This Row],[Type]]="Trailing",tremor[[#This Row],[Longitude]],0)</f>
        <v>0</v>
      </c>
      <c r="O12" s="7">
        <f>IF(tremor[[#This Row],[Type]]="Trailing",tremor[[#This Row],[Latitude]],0)</f>
        <v>0</v>
      </c>
      <c r="P12" s="7">
        <f>IF(tremor[[#This Row],[Type]]="",tremor[[#This Row],[Longitude]],0)</f>
        <v>0</v>
      </c>
      <c r="Q12" s="7">
        <f>IF(tremor[[#This Row],[Type]]="",tremor[[#This Row],[Latitude]],0)</f>
        <v>0</v>
      </c>
      <c r="R12" s="23">
        <v>1</v>
      </c>
    </row>
    <row r="13" spans="1:24" hidden="1" x14ac:dyDescent="0.25">
      <c r="A13" s="8">
        <v>43397</v>
      </c>
      <c r="B13" s="10">
        <v>0.99737152777777771</v>
      </c>
      <c r="C13" s="7">
        <v>53.783000000000001</v>
      </c>
      <c r="D13" s="7">
        <v>-2.968</v>
      </c>
      <c r="E13" s="23">
        <v>3</v>
      </c>
      <c r="F13" s="22">
        <v>0</v>
      </c>
      <c r="G13" s="11"/>
      <c r="H13"/>
      <c r="I13" s="7">
        <f>IF(tremor[[#This Row],[Type]]="red",tremor[[#This Row],[Longitude]],0)</f>
        <v>0</v>
      </c>
      <c r="J13" s="7">
        <f>IF(tremor[[#This Row],[Type]]="Red",tremor[[#This Row],[Latitude]],0)</f>
        <v>0</v>
      </c>
      <c r="K13" s="9" t="str">
        <f>TEXT(tremor[[#This Row],[Date]],"d/mm")&amp;" , "&amp;TEXT(tremor[[#This Row],[Magnitude (ML)]],"0.0")&amp;"ML"</f>
        <v>24/10 , 0.0ML</v>
      </c>
      <c r="L13" s="7">
        <f>IF(tremor[[#This Row],[Type]]="amber",tremor[[#This Row],[Longitude]],0)</f>
        <v>0</v>
      </c>
      <c r="M13" s="7">
        <f>IF(tremor[[#This Row],[Type]]="Amber",tremor[[#This Row],[Latitude]],0)</f>
        <v>0</v>
      </c>
      <c r="N13" s="7">
        <f>IF(tremor[[#This Row],[Type]]="Trailing",tremor[[#This Row],[Longitude]],0)</f>
        <v>0</v>
      </c>
      <c r="O13" s="7">
        <f>IF(tremor[[#This Row],[Type]]="Trailing",tremor[[#This Row],[Latitude]],0)</f>
        <v>0</v>
      </c>
      <c r="P13" s="7">
        <f>IF(tremor[[#This Row],[Type]]="",tremor[[#This Row],[Longitude]],0)</f>
        <v>-2.968</v>
      </c>
      <c r="Q13" s="7">
        <f>IF(tremor[[#This Row],[Type]]="",tremor[[#This Row],[Latitude]],0)</f>
        <v>53.783000000000001</v>
      </c>
      <c r="R13" s="23">
        <v>1</v>
      </c>
    </row>
    <row r="14" spans="1:24" hidden="1" x14ac:dyDescent="0.25">
      <c r="A14" s="8">
        <v>43397</v>
      </c>
      <c r="B14" s="10">
        <v>0.61007291666666663</v>
      </c>
      <c r="C14" s="7">
        <v>53.784999999999997</v>
      </c>
      <c r="D14" s="7">
        <v>-2.9670000000000001</v>
      </c>
      <c r="E14" s="23">
        <v>3</v>
      </c>
      <c r="F14" s="22">
        <v>0.1</v>
      </c>
      <c r="G14" s="11"/>
      <c r="H14"/>
      <c r="I14" s="7">
        <f>IF(tremor[[#This Row],[Type]]="red",tremor[[#This Row],[Longitude]],0)</f>
        <v>0</v>
      </c>
      <c r="J14" s="7">
        <f>IF(tremor[[#This Row],[Type]]="Red",tremor[[#This Row],[Latitude]],0)</f>
        <v>0</v>
      </c>
      <c r="K14" s="9" t="str">
        <f>TEXT(tremor[[#This Row],[Date]],"d/mm")&amp;" , "&amp;TEXT(tremor[[#This Row],[Magnitude (ML)]],"0.0")&amp;"ML"</f>
        <v>24/10 , 0.1ML</v>
      </c>
      <c r="L14" s="7">
        <f>IF(tremor[[#This Row],[Type]]="amber",tremor[[#This Row],[Longitude]],0)</f>
        <v>0</v>
      </c>
      <c r="M14" s="7">
        <f>IF(tremor[[#This Row],[Type]]="Amber",tremor[[#This Row],[Latitude]],0)</f>
        <v>0</v>
      </c>
      <c r="N14" s="7">
        <f>IF(tremor[[#This Row],[Type]]="Trailing",tremor[[#This Row],[Longitude]],0)</f>
        <v>0</v>
      </c>
      <c r="O14" s="7">
        <f>IF(tremor[[#This Row],[Type]]="Trailing",tremor[[#This Row],[Latitude]],0)</f>
        <v>0</v>
      </c>
      <c r="P14" s="7">
        <f>IF(tremor[[#This Row],[Type]]="",tremor[[#This Row],[Longitude]],0)</f>
        <v>-2.9670000000000001</v>
      </c>
      <c r="Q14" s="7">
        <f>IF(tremor[[#This Row],[Type]]="",tremor[[#This Row],[Latitude]],0)</f>
        <v>53.784999999999997</v>
      </c>
      <c r="R14" s="23">
        <v>1</v>
      </c>
    </row>
    <row r="15" spans="1:24" hidden="1" x14ac:dyDescent="0.25">
      <c r="A15" s="8">
        <v>43397</v>
      </c>
      <c r="B15" s="10">
        <v>0.57744791666666673</v>
      </c>
      <c r="C15" s="7">
        <v>53.783999999999999</v>
      </c>
      <c r="D15" s="7">
        <v>-2.97</v>
      </c>
      <c r="E15" s="23">
        <v>2</v>
      </c>
      <c r="F15" s="22">
        <v>-0.1</v>
      </c>
      <c r="G15" s="11"/>
      <c r="H15"/>
      <c r="I15" s="7">
        <f>IF(tremor[[#This Row],[Type]]="red",tremor[[#This Row],[Longitude]],0)</f>
        <v>0</v>
      </c>
      <c r="J15" s="7">
        <f>IF(tremor[[#This Row],[Type]]="Red",tremor[[#This Row],[Latitude]],0)</f>
        <v>0</v>
      </c>
      <c r="K15" s="9" t="str">
        <f>TEXT(tremor[[#This Row],[Date]],"d/mm")&amp;" , "&amp;TEXT(tremor[[#This Row],[Magnitude (ML)]],"0.0")&amp;"ML"</f>
        <v>24/10 , -0.1ML</v>
      </c>
      <c r="L15" s="7">
        <f>IF(tremor[[#This Row],[Type]]="amber",tremor[[#This Row],[Longitude]],0)</f>
        <v>0</v>
      </c>
      <c r="M15" s="7">
        <f>IF(tremor[[#This Row],[Type]]="Amber",tremor[[#This Row],[Latitude]],0)</f>
        <v>0</v>
      </c>
      <c r="N15" s="7">
        <f>IF(tremor[[#This Row],[Type]]="Trailing",tremor[[#This Row],[Longitude]],0)</f>
        <v>0</v>
      </c>
      <c r="O15" s="7">
        <f>IF(tremor[[#This Row],[Type]]="Trailing",tremor[[#This Row],[Latitude]],0)</f>
        <v>0</v>
      </c>
      <c r="P15" s="7">
        <f>IF(tremor[[#This Row],[Type]]="",tremor[[#This Row],[Longitude]],0)</f>
        <v>-2.97</v>
      </c>
      <c r="Q15" s="7">
        <f>IF(tremor[[#This Row],[Type]]="",tremor[[#This Row],[Latitude]],0)</f>
        <v>53.783999999999999</v>
      </c>
      <c r="R15" s="23">
        <v>1</v>
      </c>
    </row>
    <row r="16" spans="1:24" hidden="1" x14ac:dyDescent="0.25">
      <c r="A16" s="8">
        <v>43397</v>
      </c>
      <c r="B16" s="10">
        <v>0.56002893518518515</v>
      </c>
      <c r="C16" s="7">
        <v>53.783999999999999</v>
      </c>
      <c r="D16" s="7">
        <v>-2.97</v>
      </c>
      <c r="E16" s="23">
        <v>3</v>
      </c>
      <c r="F16" s="22">
        <v>0.4</v>
      </c>
      <c r="G16" s="11"/>
      <c r="H16"/>
      <c r="I16" s="7">
        <f>IF(tremor[[#This Row],[Type]]="red",tremor[[#This Row],[Longitude]],0)</f>
        <v>0</v>
      </c>
      <c r="J16" s="7">
        <f>IF(tremor[[#This Row],[Type]]="Red",tremor[[#This Row],[Latitude]],0)</f>
        <v>0</v>
      </c>
      <c r="K16" s="9" t="str">
        <f>TEXT(tremor[[#This Row],[Date]],"d/mm")&amp;" , "&amp;TEXT(tremor[[#This Row],[Magnitude (ML)]],"0.0")&amp;"ML"</f>
        <v>24/10 , 0.4ML</v>
      </c>
      <c r="L16" s="7">
        <f>IF(tremor[[#This Row],[Type]]="amber",tremor[[#This Row],[Longitude]],0)</f>
        <v>0</v>
      </c>
      <c r="M16" s="7">
        <f>IF(tremor[[#This Row],[Type]]="Amber",tremor[[#This Row],[Latitude]],0)</f>
        <v>0</v>
      </c>
      <c r="N16" s="7">
        <f>IF(tremor[[#This Row],[Type]]="Trailing",tremor[[#This Row],[Longitude]],0)</f>
        <v>0</v>
      </c>
      <c r="O16" s="7">
        <f>IF(tremor[[#This Row],[Type]]="Trailing",tremor[[#This Row],[Latitude]],0)</f>
        <v>0</v>
      </c>
      <c r="P16" s="7">
        <f>IF(tremor[[#This Row],[Type]]="",tremor[[#This Row],[Longitude]],0)</f>
        <v>-2.97</v>
      </c>
      <c r="Q16" s="7">
        <f>IF(tremor[[#This Row],[Type]]="",tremor[[#This Row],[Latitude]],0)</f>
        <v>53.783999999999999</v>
      </c>
      <c r="R16" s="23">
        <v>1</v>
      </c>
    </row>
    <row r="17" spans="1:18" hidden="1" x14ac:dyDescent="0.25">
      <c r="A17" s="8">
        <v>43397</v>
      </c>
      <c r="B17" s="10">
        <v>0.54339467592592594</v>
      </c>
      <c r="C17" s="7">
        <v>53.784999999999997</v>
      </c>
      <c r="D17" s="7">
        <v>-2.9710000000000001</v>
      </c>
      <c r="E17" s="23">
        <v>3</v>
      </c>
      <c r="F17" s="22">
        <v>0.5</v>
      </c>
      <c r="G17" s="11"/>
      <c r="H17" t="s">
        <v>11</v>
      </c>
      <c r="I17" s="7">
        <f>IF(tremor[[#This Row],[Type]]="red",tremor[[#This Row],[Longitude]],0)</f>
        <v>0</v>
      </c>
      <c r="J17" s="7">
        <f>IF(tremor[[#This Row],[Type]]="Red",tremor[[#This Row],[Latitude]],0)</f>
        <v>0</v>
      </c>
      <c r="K17" s="9" t="str">
        <f>TEXT(tremor[[#This Row],[Date]],"d/mm")&amp;" , "&amp;TEXT(tremor[[#This Row],[Magnitude (ML)]],"0.0")&amp;"ML"</f>
        <v>24/10 , 0.5ML</v>
      </c>
      <c r="L17" s="7">
        <f>IF(tremor[[#This Row],[Type]]="amber",tremor[[#This Row],[Longitude]],0)</f>
        <v>0</v>
      </c>
      <c r="M17" s="7">
        <f>IF(tremor[[#This Row],[Type]]="Amber",tremor[[#This Row],[Latitude]],0)</f>
        <v>0</v>
      </c>
      <c r="N17" s="7">
        <f>IF(tremor[[#This Row],[Type]]="Trailing",tremor[[#This Row],[Longitude]],0)</f>
        <v>0</v>
      </c>
      <c r="O17" s="7">
        <f>IF(tremor[[#This Row],[Type]]="Trailing",tremor[[#This Row],[Latitude]],0)</f>
        <v>0</v>
      </c>
      <c r="P17" s="7">
        <f>IF(tremor[[#This Row],[Type]]="",tremor[[#This Row],[Longitude]],0)</f>
        <v>-2.9710000000000001</v>
      </c>
      <c r="Q17" s="7">
        <f>IF(tremor[[#This Row],[Type]]="",tremor[[#This Row],[Latitude]],0)</f>
        <v>53.784999999999997</v>
      </c>
      <c r="R17" s="23">
        <v>1</v>
      </c>
    </row>
    <row r="18" spans="1:18" hidden="1" x14ac:dyDescent="0.25">
      <c r="A18" s="8">
        <v>43398</v>
      </c>
      <c r="B18" s="10">
        <v>0.71126504629629628</v>
      </c>
      <c r="C18" s="7">
        <v>53.786000000000001</v>
      </c>
      <c r="D18" s="7">
        <v>-2.9630000000000001</v>
      </c>
      <c r="E18" s="23">
        <v>2</v>
      </c>
      <c r="F18" s="22">
        <v>-0.6</v>
      </c>
      <c r="G18" s="11"/>
      <c r="H18"/>
      <c r="I18" s="7">
        <f>IF(tremor[[#This Row],[Type]]="red",tremor[[#This Row],[Longitude]],0)</f>
        <v>0</v>
      </c>
      <c r="J18" s="7">
        <f>IF(tremor[[#This Row],[Type]]="Red",tremor[[#This Row],[Latitude]],0)</f>
        <v>0</v>
      </c>
      <c r="K18" s="9" t="str">
        <f>TEXT(tremor[[#This Row],[Date]],"d/mm")&amp;" , "&amp;TEXT(tremor[[#This Row],[Magnitude (ML)]],"0.0")&amp;"ML"</f>
        <v>25/10 , -0.6ML</v>
      </c>
      <c r="L18" s="7">
        <f>IF(tremor[[#This Row],[Type]]="amber",tremor[[#This Row],[Longitude]],0)</f>
        <v>0</v>
      </c>
      <c r="M18" s="7">
        <f>IF(tremor[[#This Row],[Type]]="Amber",tremor[[#This Row],[Latitude]],0)</f>
        <v>0</v>
      </c>
      <c r="N18" s="7">
        <f>IF(tremor[[#This Row],[Type]]="Trailing",tremor[[#This Row],[Longitude]],0)</f>
        <v>0</v>
      </c>
      <c r="O18" s="7">
        <f>IF(tremor[[#This Row],[Type]]="Trailing",tremor[[#This Row],[Latitude]],0)</f>
        <v>0</v>
      </c>
      <c r="P18" s="7">
        <f>IF(tremor[[#This Row],[Type]]="",tremor[[#This Row],[Longitude]],0)</f>
        <v>-2.9630000000000001</v>
      </c>
      <c r="Q18" s="7">
        <f>IF(tremor[[#This Row],[Type]]="",tremor[[#This Row],[Latitude]],0)</f>
        <v>53.786000000000001</v>
      </c>
      <c r="R18" s="23">
        <v>1</v>
      </c>
    </row>
    <row r="19" spans="1:18" hidden="1" x14ac:dyDescent="0.25">
      <c r="A19" s="8">
        <v>43398</v>
      </c>
      <c r="B19" s="10">
        <v>0.70872453703703708</v>
      </c>
      <c r="C19" s="7">
        <v>53.786999999999999</v>
      </c>
      <c r="D19" s="7">
        <v>-2.968</v>
      </c>
      <c r="E19" s="23">
        <v>2</v>
      </c>
      <c r="F19" s="22">
        <v>-0.1</v>
      </c>
      <c r="G19" s="11"/>
      <c r="H19"/>
      <c r="I19" s="7">
        <f>IF(tremor[[#This Row],[Type]]="red",tremor[[#This Row],[Longitude]],0)</f>
        <v>0</v>
      </c>
      <c r="J19" s="7">
        <f>IF(tremor[[#This Row],[Type]]="Red",tremor[[#This Row],[Latitude]],0)</f>
        <v>0</v>
      </c>
      <c r="K19" s="9" t="str">
        <f>TEXT(tremor[[#This Row],[Date]],"d/mm")&amp;" , "&amp;TEXT(tremor[[#This Row],[Magnitude (ML)]],"0.0")&amp;"ML"</f>
        <v>25/10 , -0.1ML</v>
      </c>
      <c r="L19" s="7">
        <f>IF(tremor[[#This Row],[Type]]="amber",tremor[[#This Row],[Longitude]],0)</f>
        <v>0</v>
      </c>
      <c r="M19" s="7">
        <f>IF(tremor[[#This Row],[Type]]="Amber",tremor[[#This Row],[Latitude]],0)</f>
        <v>0</v>
      </c>
      <c r="N19" s="7">
        <f>IF(tremor[[#This Row],[Type]]="Trailing",tremor[[#This Row],[Longitude]],0)</f>
        <v>0</v>
      </c>
      <c r="O19" s="7">
        <f>IF(tremor[[#This Row],[Type]]="Trailing",tremor[[#This Row],[Latitude]],0)</f>
        <v>0</v>
      </c>
      <c r="P19" s="7">
        <f>IF(tremor[[#This Row],[Type]]="",tremor[[#This Row],[Longitude]],0)</f>
        <v>-2.968</v>
      </c>
      <c r="Q19" s="7">
        <f>IF(tremor[[#This Row],[Type]]="",tremor[[#This Row],[Latitude]],0)</f>
        <v>53.786999999999999</v>
      </c>
      <c r="R19" s="23">
        <v>1</v>
      </c>
    </row>
    <row r="20" spans="1:18" hidden="1" x14ac:dyDescent="0.25">
      <c r="A20" s="8">
        <v>43398</v>
      </c>
      <c r="B20" s="10">
        <v>0.62461921296296297</v>
      </c>
      <c r="C20" s="7">
        <v>53.787999999999997</v>
      </c>
      <c r="D20" s="7">
        <v>-2.9649999999999999</v>
      </c>
      <c r="E20" s="23">
        <v>2</v>
      </c>
      <c r="F20" s="22">
        <v>0.3</v>
      </c>
      <c r="G20" s="11" t="s">
        <v>8</v>
      </c>
      <c r="H20"/>
      <c r="I20" s="7">
        <f>IF(tremor[[#This Row],[Type]]="red",tremor[[#This Row],[Longitude]],0)</f>
        <v>0</v>
      </c>
      <c r="J20" s="7">
        <f>IF(tremor[[#This Row],[Type]]="Red",tremor[[#This Row],[Latitude]],0)</f>
        <v>0</v>
      </c>
      <c r="K20" s="9" t="str">
        <f>TEXT(tremor[[#This Row],[Date]],"d/mm")&amp;" , "&amp;TEXT(tremor[[#This Row],[Magnitude (ML)]],"0.0")&amp;"ML"</f>
        <v>25/10 , 0.3ML</v>
      </c>
      <c r="L20" s="7">
        <f>IF(tremor[[#This Row],[Type]]="amber",tremor[[#This Row],[Longitude]],0)</f>
        <v>-2.9649999999999999</v>
      </c>
      <c r="M20" s="7">
        <f>IF(tremor[[#This Row],[Type]]="Amber",tremor[[#This Row],[Latitude]],0)</f>
        <v>53.787999999999997</v>
      </c>
      <c r="N20" s="7">
        <f>IF(tremor[[#This Row],[Type]]="Trailing",tremor[[#This Row],[Longitude]],0)</f>
        <v>0</v>
      </c>
      <c r="O20" s="7">
        <f>IF(tremor[[#This Row],[Type]]="Trailing",tremor[[#This Row],[Latitude]],0)</f>
        <v>0</v>
      </c>
      <c r="P20" s="7">
        <f>IF(tremor[[#This Row],[Type]]="",tremor[[#This Row],[Longitude]],0)</f>
        <v>0</v>
      </c>
      <c r="Q20" s="7">
        <f>IF(tremor[[#This Row],[Type]]="",tremor[[#This Row],[Latitude]],0)</f>
        <v>0</v>
      </c>
      <c r="R20" s="23">
        <v>1</v>
      </c>
    </row>
    <row r="21" spans="1:18" hidden="1" x14ac:dyDescent="0.25">
      <c r="A21" s="8">
        <v>43399</v>
      </c>
      <c r="B21" s="10">
        <v>0.86067939814814809</v>
      </c>
      <c r="C21" s="7">
        <v>53.786000000000001</v>
      </c>
      <c r="D21" s="7">
        <v>-2.9660000000000002</v>
      </c>
      <c r="E21" s="23">
        <v>2</v>
      </c>
      <c r="F21" s="22">
        <v>-0.1</v>
      </c>
      <c r="G21" s="11"/>
      <c r="H21"/>
      <c r="I21" s="7">
        <f>IF(tremor[[#This Row],[Type]]="red",tremor[[#This Row],[Longitude]],0)</f>
        <v>0</v>
      </c>
      <c r="J21" s="7">
        <f>IF(tremor[[#This Row],[Type]]="Red",tremor[[#This Row],[Latitude]],0)</f>
        <v>0</v>
      </c>
      <c r="K21" s="9" t="str">
        <f>TEXT(tremor[[#This Row],[Date]],"d/mm")&amp;" , "&amp;TEXT(tremor[[#This Row],[Magnitude (ML)]],"0.0")&amp;"ML"</f>
        <v>26/10 , -0.1ML</v>
      </c>
      <c r="L21" s="7">
        <f>IF(tremor[[#This Row],[Type]]="amber",tremor[[#This Row],[Longitude]],0)</f>
        <v>0</v>
      </c>
      <c r="M21" s="7">
        <f>IF(tremor[[#This Row],[Type]]="Amber",tremor[[#This Row],[Latitude]],0)</f>
        <v>0</v>
      </c>
      <c r="N21" s="7">
        <f>IF(tremor[[#This Row],[Type]]="Trailing",tremor[[#This Row],[Longitude]],0)</f>
        <v>0</v>
      </c>
      <c r="O21" s="7">
        <f>IF(tremor[[#This Row],[Type]]="Trailing",tremor[[#This Row],[Latitude]],0)</f>
        <v>0</v>
      </c>
      <c r="P21" s="7">
        <f>IF(tremor[[#This Row],[Type]]="",tremor[[#This Row],[Longitude]],0)</f>
        <v>-2.9660000000000002</v>
      </c>
      <c r="Q21" s="7">
        <f>IF(tremor[[#This Row],[Type]]="",tremor[[#This Row],[Latitude]],0)</f>
        <v>53.786000000000001</v>
      </c>
      <c r="R21" s="23">
        <v>1</v>
      </c>
    </row>
    <row r="22" spans="1:18" hidden="1" x14ac:dyDescent="0.25">
      <c r="A22" s="8">
        <v>43399</v>
      </c>
      <c r="B22" s="10">
        <v>0.48401041666666672</v>
      </c>
      <c r="C22" s="7">
        <v>53.786000000000001</v>
      </c>
      <c r="D22" s="7">
        <v>-2.9620000000000002</v>
      </c>
      <c r="E22" s="23">
        <v>2</v>
      </c>
      <c r="F22" s="22">
        <v>0.8</v>
      </c>
      <c r="G22" s="11" t="s">
        <v>6</v>
      </c>
      <c r="H22"/>
      <c r="I22" s="7">
        <f>IF(tremor[[#This Row],[Type]]="red",tremor[[#This Row],[Longitude]],0)</f>
        <v>-2.9620000000000002</v>
      </c>
      <c r="J22" s="7">
        <f>IF(tremor[[#This Row],[Type]]="Red",tremor[[#This Row],[Latitude]],0)</f>
        <v>53.786000000000001</v>
      </c>
      <c r="K22" s="9" t="str">
        <f>TEXT(tremor[[#This Row],[Date]],"d/mm")&amp;" , "&amp;TEXT(tremor[[#This Row],[Magnitude (ML)]],"0.0")&amp;"ML"</f>
        <v>26/10 , 0.8ML</v>
      </c>
      <c r="L22" s="7">
        <f>IF(tremor[[#This Row],[Type]]="amber",tremor[[#This Row],[Longitude]],0)</f>
        <v>0</v>
      </c>
      <c r="M22" s="7">
        <f>IF(tremor[[#This Row],[Type]]="Amber",tremor[[#This Row],[Latitude]],0)</f>
        <v>0</v>
      </c>
      <c r="N22" s="7">
        <f>IF(tremor[[#This Row],[Type]]="Trailing",tremor[[#This Row],[Longitude]],0)</f>
        <v>0</v>
      </c>
      <c r="O22" s="7">
        <f>IF(tremor[[#This Row],[Type]]="Trailing",tremor[[#This Row],[Latitude]],0)</f>
        <v>0</v>
      </c>
      <c r="P22" s="7">
        <f>IF(tremor[[#This Row],[Type]]="",tremor[[#This Row],[Longitude]],0)</f>
        <v>0</v>
      </c>
      <c r="Q22" s="7">
        <f>IF(tremor[[#This Row],[Type]]="",tremor[[#This Row],[Latitude]],0)</f>
        <v>0</v>
      </c>
      <c r="R22" s="23">
        <v>1</v>
      </c>
    </row>
    <row r="23" spans="1:18" hidden="1" x14ac:dyDescent="0.25">
      <c r="A23" s="8">
        <v>43399</v>
      </c>
      <c r="B23" s="10">
        <v>0.47690509259259262</v>
      </c>
      <c r="C23" s="7">
        <v>53.787999999999997</v>
      </c>
      <c r="D23" s="7">
        <v>-2.964</v>
      </c>
      <c r="E23" s="23">
        <v>2</v>
      </c>
      <c r="F23" s="22">
        <v>0.2</v>
      </c>
      <c r="G23" s="11"/>
      <c r="H23"/>
      <c r="I23" s="7">
        <f>IF(tremor[[#This Row],[Type]]="red",tremor[[#This Row],[Longitude]],0)</f>
        <v>0</v>
      </c>
      <c r="J23" s="7">
        <f>IF(tremor[[#This Row],[Type]]="Red",tremor[[#This Row],[Latitude]],0)</f>
        <v>0</v>
      </c>
      <c r="K23" s="9" t="str">
        <f>TEXT(tremor[[#This Row],[Date]],"d/mm")&amp;" , "&amp;TEXT(tremor[[#This Row],[Magnitude (ML)]],"0.0")&amp;"ML"</f>
        <v>26/10 , 0.2ML</v>
      </c>
      <c r="L23" s="7">
        <f>IF(tremor[[#This Row],[Type]]="amber",tremor[[#This Row],[Longitude]],0)</f>
        <v>0</v>
      </c>
      <c r="M23" s="7">
        <f>IF(tremor[[#This Row],[Type]]="Amber",tremor[[#This Row],[Latitude]],0)</f>
        <v>0</v>
      </c>
      <c r="N23" s="7">
        <f>IF(tremor[[#This Row],[Type]]="Trailing",tremor[[#This Row],[Longitude]],0)</f>
        <v>0</v>
      </c>
      <c r="O23" s="7">
        <f>IF(tremor[[#This Row],[Type]]="Trailing",tremor[[#This Row],[Latitude]],0)</f>
        <v>0</v>
      </c>
      <c r="P23" s="7">
        <f>IF(tremor[[#This Row],[Type]]="",tremor[[#This Row],[Longitude]],0)</f>
        <v>-2.964</v>
      </c>
      <c r="Q23" s="7">
        <f>IF(tremor[[#This Row],[Type]]="",tremor[[#This Row],[Latitude]],0)</f>
        <v>53.787999999999997</v>
      </c>
      <c r="R23" s="23">
        <v>1</v>
      </c>
    </row>
    <row r="24" spans="1:18" hidden="1" x14ac:dyDescent="0.25">
      <c r="A24" s="8">
        <v>43399</v>
      </c>
      <c r="B24" s="10">
        <v>9.2379629629629631E-2</v>
      </c>
      <c r="C24" s="7">
        <v>53.786999999999999</v>
      </c>
      <c r="D24" s="7">
        <v>-2.9660000000000002</v>
      </c>
      <c r="E24" s="23">
        <v>2</v>
      </c>
      <c r="F24" s="22">
        <v>-0.2</v>
      </c>
      <c r="G24" s="11"/>
      <c r="H24"/>
      <c r="I24" s="7">
        <f>IF(tremor[[#This Row],[Type]]="red",tremor[[#This Row],[Longitude]],0)</f>
        <v>0</v>
      </c>
      <c r="J24" s="7">
        <f>IF(tremor[[#This Row],[Type]]="Red",tremor[[#This Row],[Latitude]],0)</f>
        <v>0</v>
      </c>
      <c r="K24" s="9" t="str">
        <f>TEXT(tremor[[#This Row],[Date]],"d/mm")&amp;" , "&amp;TEXT(tremor[[#This Row],[Magnitude (ML)]],"0.0")&amp;"ML"</f>
        <v>26/10 , -0.2ML</v>
      </c>
      <c r="L24" s="7">
        <f>IF(tremor[[#This Row],[Type]]="amber",tremor[[#This Row],[Longitude]],0)</f>
        <v>0</v>
      </c>
      <c r="M24" s="7">
        <f>IF(tremor[[#This Row],[Type]]="Amber",tremor[[#This Row],[Latitude]],0)</f>
        <v>0</v>
      </c>
      <c r="N24" s="7">
        <f>IF(tremor[[#This Row],[Type]]="Trailing",tremor[[#This Row],[Longitude]],0)</f>
        <v>0</v>
      </c>
      <c r="O24" s="7">
        <f>IF(tremor[[#This Row],[Type]]="Trailing",tremor[[#This Row],[Latitude]],0)</f>
        <v>0</v>
      </c>
      <c r="P24" s="7">
        <f>IF(tremor[[#This Row],[Type]]="",tremor[[#This Row],[Longitude]],0)</f>
        <v>-2.9660000000000002</v>
      </c>
      <c r="Q24" s="7">
        <f>IF(tremor[[#This Row],[Type]]="",tremor[[#This Row],[Latitude]],0)</f>
        <v>53.786999999999999</v>
      </c>
      <c r="R24" s="23">
        <v>1</v>
      </c>
    </row>
    <row r="25" spans="1:18" hidden="1" x14ac:dyDescent="0.25">
      <c r="A25" s="8">
        <v>43400</v>
      </c>
      <c r="B25" s="10">
        <v>0.55040046296296297</v>
      </c>
      <c r="C25" s="7">
        <v>53.786999999999999</v>
      </c>
      <c r="D25" s="7">
        <v>-2.964</v>
      </c>
      <c r="E25" s="23">
        <v>2</v>
      </c>
      <c r="F25" s="22">
        <v>-0.4</v>
      </c>
      <c r="G25" s="11"/>
      <c r="H25"/>
      <c r="I25" s="7">
        <f>IF(tremor[[#This Row],[Type]]="red",tremor[[#This Row],[Longitude]],0)</f>
        <v>0</v>
      </c>
      <c r="J25" s="7">
        <f>IF(tremor[[#This Row],[Type]]="Red",tremor[[#This Row],[Latitude]],0)</f>
        <v>0</v>
      </c>
      <c r="K25" s="9" t="str">
        <f>TEXT(tremor[[#This Row],[Date]],"d/mm")&amp;" , "&amp;TEXT(tremor[[#This Row],[Magnitude (ML)]],"0.0")&amp;"ML"</f>
        <v>27/10 , -0.4ML</v>
      </c>
      <c r="L25" s="7">
        <f>IF(tremor[[#This Row],[Type]]="amber",tremor[[#This Row],[Longitude]],0)</f>
        <v>0</v>
      </c>
      <c r="M25" s="7">
        <f>IF(tremor[[#This Row],[Type]]="Amber",tremor[[#This Row],[Latitude]],0)</f>
        <v>0</v>
      </c>
      <c r="N25" s="7">
        <f>IF(tremor[[#This Row],[Type]]="Trailing",tremor[[#This Row],[Longitude]],0)</f>
        <v>0</v>
      </c>
      <c r="O25" s="7">
        <f>IF(tremor[[#This Row],[Type]]="Trailing",tremor[[#This Row],[Latitude]],0)</f>
        <v>0</v>
      </c>
      <c r="P25" s="7">
        <f>IF(tremor[[#This Row],[Type]]="",tremor[[#This Row],[Longitude]],0)</f>
        <v>-2.964</v>
      </c>
      <c r="Q25" s="7">
        <f>IF(tremor[[#This Row],[Type]]="",tremor[[#This Row],[Latitude]],0)</f>
        <v>53.786999999999999</v>
      </c>
      <c r="R25" s="23">
        <v>1</v>
      </c>
    </row>
    <row r="26" spans="1:18" hidden="1" x14ac:dyDescent="0.25">
      <c r="A26" s="8">
        <v>43400</v>
      </c>
      <c r="B26" s="10">
        <v>0.48924884259259255</v>
      </c>
      <c r="C26" s="7">
        <v>53.787999999999997</v>
      </c>
      <c r="D26" s="7">
        <v>-2.9630000000000001</v>
      </c>
      <c r="E26" s="23">
        <v>2</v>
      </c>
      <c r="F26" s="22">
        <v>0</v>
      </c>
      <c r="G26" s="11"/>
      <c r="H26"/>
      <c r="I26" s="7">
        <f>IF(tremor[[#This Row],[Type]]="red",tremor[[#This Row],[Longitude]],0)</f>
        <v>0</v>
      </c>
      <c r="J26" s="7">
        <f>IF(tremor[[#This Row],[Type]]="Red",tremor[[#This Row],[Latitude]],0)</f>
        <v>0</v>
      </c>
      <c r="K26" s="9" t="str">
        <f>TEXT(tremor[[#This Row],[Date]],"d/mm")&amp;" , "&amp;TEXT(tremor[[#This Row],[Magnitude (ML)]],"0.0")&amp;"ML"</f>
        <v>27/10 , 0.0ML</v>
      </c>
      <c r="L26" s="7">
        <f>IF(tremor[[#This Row],[Type]]="amber",tremor[[#This Row],[Longitude]],0)</f>
        <v>0</v>
      </c>
      <c r="M26" s="7">
        <f>IF(tremor[[#This Row],[Type]]="Amber",tremor[[#This Row],[Latitude]],0)</f>
        <v>0</v>
      </c>
      <c r="N26" s="7">
        <f>IF(tremor[[#This Row],[Type]]="Trailing",tremor[[#This Row],[Longitude]],0)</f>
        <v>0</v>
      </c>
      <c r="O26" s="7">
        <f>IF(tremor[[#This Row],[Type]]="Trailing",tremor[[#This Row],[Latitude]],0)</f>
        <v>0</v>
      </c>
      <c r="P26" s="7">
        <f>IF(tremor[[#This Row],[Type]]="",tremor[[#This Row],[Longitude]],0)</f>
        <v>-2.9630000000000001</v>
      </c>
      <c r="Q26" s="7">
        <f>IF(tremor[[#This Row],[Type]]="",tremor[[#This Row],[Latitude]],0)</f>
        <v>53.787999999999997</v>
      </c>
      <c r="R26" s="23">
        <v>1</v>
      </c>
    </row>
    <row r="27" spans="1:18" hidden="1" x14ac:dyDescent="0.25">
      <c r="A27" s="8">
        <v>43400</v>
      </c>
      <c r="B27" s="10">
        <v>0.46338657407407408</v>
      </c>
      <c r="C27" s="7">
        <v>53.786999999999999</v>
      </c>
      <c r="D27" s="7">
        <v>-2.9649999999999999</v>
      </c>
      <c r="E27" s="23">
        <v>2</v>
      </c>
      <c r="F27" s="22">
        <v>-0.2</v>
      </c>
      <c r="G27" s="11"/>
      <c r="H27"/>
      <c r="I27" s="7">
        <f>IF(tremor[[#This Row],[Type]]="red",tremor[[#This Row],[Longitude]],0)</f>
        <v>0</v>
      </c>
      <c r="J27" s="7">
        <f>IF(tremor[[#This Row],[Type]]="Red",tremor[[#This Row],[Latitude]],0)</f>
        <v>0</v>
      </c>
      <c r="K27" s="9" t="str">
        <f>TEXT(tremor[[#This Row],[Date]],"d/mm")&amp;" , "&amp;TEXT(tremor[[#This Row],[Magnitude (ML)]],"0.0")&amp;"ML"</f>
        <v>27/10 , -0.2ML</v>
      </c>
      <c r="L27" s="7">
        <f>IF(tremor[[#This Row],[Type]]="amber",tremor[[#This Row],[Longitude]],0)</f>
        <v>0</v>
      </c>
      <c r="M27" s="7">
        <f>IF(tremor[[#This Row],[Type]]="Amber",tremor[[#This Row],[Latitude]],0)</f>
        <v>0</v>
      </c>
      <c r="N27" s="7">
        <f>IF(tremor[[#This Row],[Type]]="Trailing",tremor[[#This Row],[Longitude]],0)</f>
        <v>0</v>
      </c>
      <c r="O27" s="7">
        <f>IF(tremor[[#This Row],[Type]]="Trailing",tremor[[#This Row],[Latitude]],0)</f>
        <v>0</v>
      </c>
      <c r="P27" s="7">
        <f>IF(tremor[[#This Row],[Type]]="",tremor[[#This Row],[Longitude]],0)</f>
        <v>-2.9649999999999999</v>
      </c>
      <c r="Q27" s="7">
        <f>IF(tremor[[#This Row],[Type]]="",tremor[[#This Row],[Latitude]],0)</f>
        <v>53.786999999999999</v>
      </c>
      <c r="R27" s="23">
        <v>1</v>
      </c>
    </row>
    <row r="28" spans="1:18" hidden="1" x14ac:dyDescent="0.25">
      <c r="A28" s="8">
        <v>43400</v>
      </c>
      <c r="B28" s="10">
        <v>0.45515393518518521</v>
      </c>
      <c r="C28" s="7">
        <v>53.789000000000001</v>
      </c>
      <c r="D28" s="7">
        <v>-2.9630000000000001</v>
      </c>
      <c r="E28" s="23">
        <v>2</v>
      </c>
      <c r="F28" s="22">
        <v>0.8</v>
      </c>
      <c r="G28" s="11" t="s">
        <v>7</v>
      </c>
      <c r="H28"/>
      <c r="I28" s="7">
        <f>IF(tremor[[#This Row],[Type]]="red",tremor[[#This Row],[Longitude]],0)</f>
        <v>0</v>
      </c>
      <c r="J28" s="7">
        <f>IF(tremor[[#This Row],[Type]]="Red",tremor[[#This Row],[Latitude]],0)</f>
        <v>0</v>
      </c>
      <c r="K28" s="9" t="str">
        <f>TEXT(tremor[[#This Row],[Date]],"d/mm")&amp;" , "&amp;TEXT(tremor[[#This Row],[Magnitude (ML)]],"0.0")&amp;"ML"</f>
        <v>27/10 , 0.8ML</v>
      </c>
      <c r="L28" s="7">
        <f>IF(tremor[[#This Row],[Type]]="amber",tremor[[#This Row],[Longitude]],0)</f>
        <v>0</v>
      </c>
      <c r="M28" s="7">
        <f>IF(tremor[[#This Row],[Type]]="Amber",tremor[[#This Row],[Latitude]],0)</f>
        <v>0</v>
      </c>
      <c r="N28" s="7">
        <f>IF(tremor[[#This Row],[Type]]="Trailing",tremor[[#This Row],[Longitude]],0)</f>
        <v>-2.9630000000000001</v>
      </c>
      <c r="O28" s="7">
        <f>IF(tremor[[#This Row],[Type]]="Trailing",tremor[[#This Row],[Latitude]],0)</f>
        <v>53.789000000000001</v>
      </c>
      <c r="P28" s="7">
        <f>IF(tremor[[#This Row],[Type]]="",tremor[[#This Row],[Longitude]],0)</f>
        <v>0</v>
      </c>
      <c r="Q28" s="7">
        <f>IF(tremor[[#This Row],[Type]]="",tremor[[#This Row],[Latitude]],0)</f>
        <v>0</v>
      </c>
      <c r="R28" s="23">
        <v>1</v>
      </c>
    </row>
    <row r="29" spans="1:18" hidden="1" x14ac:dyDescent="0.25">
      <c r="A29" s="8">
        <v>43400</v>
      </c>
      <c r="B29" s="10">
        <v>0.44973842592592589</v>
      </c>
      <c r="C29" s="7">
        <v>53.786999999999999</v>
      </c>
      <c r="D29" s="7">
        <v>-2.9620000000000002</v>
      </c>
      <c r="E29" s="23">
        <v>2</v>
      </c>
      <c r="F29" s="22">
        <v>-0.3</v>
      </c>
      <c r="G29" s="11"/>
      <c r="H29"/>
      <c r="I29" s="7">
        <f>IF(tremor[[#This Row],[Type]]="red",tremor[[#This Row],[Longitude]],0)</f>
        <v>0</v>
      </c>
      <c r="J29" s="7">
        <f>IF(tremor[[#This Row],[Type]]="Red",tremor[[#This Row],[Latitude]],0)</f>
        <v>0</v>
      </c>
      <c r="K29" s="9" t="str">
        <f>TEXT(tremor[[#This Row],[Date]],"d/mm")&amp;" , "&amp;TEXT(tremor[[#This Row],[Magnitude (ML)]],"0.0")&amp;"ML"</f>
        <v>27/10 , -0.3ML</v>
      </c>
      <c r="L29" s="7">
        <f>IF(tremor[[#This Row],[Type]]="amber",tremor[[#This Row],[Longitude]],0)</f>
        <v>0</v>
      </c>
      <c r="M29" s="7">
        <f>IF(tremor[[#This Row],[Type]]="Amber",tremor[[#This Row],[Latitude]],0)</f>
        <v>0</v>
      </c>
      <c r="N29" s="7">
        <f>IF(tremor[[#This Row],[Type]]="Trailing",tremor[[#This Row],[Longitude]],0)</f>
        <v>0</v>
      </c>
      <c r="O29" s="7">
        <f>IF(tremor[[#This Row],[Type]]="Trailing",tremor[[#This Row],[Latitude]],0)</f>
        <v>0</v>
      </c>
      <c r="P29" s="7">
        <f>IF(tremor[[#This Row],[Type]]="",tremor[[#This Row],[Longitude]],0)</f>
        <v>-2.9620000000000002</v>
      </c>
      <c r="Q29" s="7">
        <f>IF(tremor[[#This Row],[Type]]="",tremor[[#This Row],[Latitude]],0)</f>
        <v>53.786999999999999</v>
      </c>
      <c r="R29" s="23">
        <v>1</v>
      </c>
    </row>
    <row r="30" spans="1:18" hidden="1" x14ac:dyDescent="0.25">
      <c r="A30" s="8">
        <v>43402</v>
      </c>
      <c r="B30" s="10">
        <v>0.8847060185185186</v>
      </c>
      <c r="C30" s="7">
        <v>53.786999999999999</v>
      </c>
      <c r="D30" s="7">
        <v>-2.964</v>
      </c>
      <c r="E30" s="23">
        <v>2</v>
      </c>
      <c r="F30" s="22">
        <v>0.1</v>
      </c>
      <c r="G30" s="11"/>
      <c r="H30"/>
      <c r="I30" s="7">
        <f>IF(tremor[[#This Row],[Type]]="red",tremor[[#This Row],[Longitude]],0)</f>
        <v>0</v>
      </c>
      <c r="J30" s="7">
        <f>IF(tremor[[#This Row],[Type]]="Red",tremor[[#This Row],[Latitude]],0)</f>
        <v>0</v>
      </c>
      <c r="K30" s="12" t="str">
        <f>TEXT(tremor[[#This Row],[Date]],"d/mm")&amp;" , "&amp;TEXT(tremor[[#This Row],[Magnitude (ML)]],"0.0")&amp;"ML"</f>
        <v>29/10 , 0.1ML</v>
      </c>
      <c r="L30" s="7">
        <f>IF(tremor[[#This Row],[Type]]="amber",tremor[[#This Row],[Longitude]],0)</f>
        <v>0</v>
      </c>
      <c r="M30" s="7">
        <f>IF(tremor[[#This Row],[Type]]="Amber",tremor[[#This Row],[Latitude]],0)</f>
        <v>0</v>
      </c>
      <c r="N30" s="7">
        <f>IF(tremor[[#This Row],[Type]]="Trailing",tremor[[#This Row],[Longitude]],0)</f>
        <v>0</v>
      </c>
      <c r="O30" s="7">
        <f>IF(tremor[[#This Row],[Type]]="Trailing",tremor[[#This Row],[Latitude]],0)</f>
        <v>0</v>
      </c>
      <c r="P30" s="7">
        <f>IF(tremor[[#This Row],[Type]]="",tremor[[#This Row],[Longitude]],0)</f>
        <v>-2.964</v>
      </c>
      <c r="Q30" s="7">
        <f>IF(tremor[[#This Row],[Type]]="",tremor[[#This Row],[Latitude]],0)</f>
        <v>53.786999999999999</v>
      </c>
      <c r="R30" s="23">
        <v>1</v>
      </c>
    </row>
    <row r="31" spans="1:18" hidden="1" x14ac:dyDescent="0.25">
      <c r="A31" s="8">
        <v>43402</v>
      </c>
      <c r="B31" s="10">
        <v>0.75083564814814807</v>
      </c>
      <c r="C31" s="7">
        <v>53.787999999999997</v>
      </c>
      <c r="D31" s="7">
        <v>-2.9630000000000001</v>
      </c>
      <c r="E31" s="23">
        <v>2</v>
      </c>
      <c r="F31" s="22">
        <v>0.5</v>
      </c>
      <c r="G31" s="11" t="s">
        <v>7</v>
      </c>
      <c r="H31"/>
      <c r="I31" s="7">
        <f>IF(tremor[[#This Row],[Type]]="red",tremor[[#This Row],[Longitude]],0)</f>
        <v>0</v>
      </c>
      <c r="J31" s="7">
        <f>IF(tremor[[#This Row],[Type]]="Red",tremor[[#This Row],[Latitude]],0)</f>
        <v>0</v>
      </c>
      <c r="K31" s="12" t="str">
        <f>TEXT(tremor[[#This Row],[Date]],"d/mm")&amp;" , "&amp;TEXT(tremor[[#This Row],[Magnitude (ML)]],"0.0")&amp;"ML"</f>
        <v>29/10 , 0.5ML</v>
      </c>
      <c r="L31" s="7">
        <f>IF(tremor[[#This Row],[Type]]="amber",tremor[[#This Row],[Longitude]],0)</f>
        <v>0</v>
      </c>
      <c r="M31" s="7">
        <f>IF(tremor[[#This Row],[Type]]="Amber",tremor[[#This Row],[Latitude]],0)</f>
        <v>0</v>
      </c>
      <c r="N31" s="7">
        <f>IF(tremor[[#This Row],[Type]]="Trailing",tremor[[#This Row],[Longitude]],0)</f>
        <v>-2.9630000000000001</v>
      </c>
      <c r="O31" s="7">
        <f>IF(tremor[[#This Row],[Type]]="Trailing",tremor[[#This Row],[Latitude]],0)</f>
        <v>53.787999999999997</v>
      </c>
      <c r="P31" s="7">
        <f>IF(tremor[[#This Row],[Type]]="",tremor[[#This Row],[Longitude]],0)</f>
        <v>0</v>
      </c>
      <c r="Q31" s="7">
        <f>IF(tremor[[#This Row],[Type]]="",tremor[[#This Row],[Latitude]],0)</f>
        <v>0</v>
      </c>
      <c r="R31" s="23">
        <v>1</v>
      </c>
    </row>
    <row r="32" spans="1:18" hidden="1" x14ac:dyDescent="0.25">
      <c r="A32" s="8">
        <v>43402</v>
      </c>
      <c r="B32" s="10">
        <v>0.49901620370370375</v>
      </c>
      <c r="C32" s="7">
        <v>53.787999999999997</v>
      </c>
      <c r="D32" s="7">
        <v>-2.964</v>
      </c>
      <c r="E32" s="23">
        <v>2</v>
      </c>
      <c r="F32" s="22">
        <v>0.1</v>
      </c>
      <c r="G32" s="11"/>
      <c r="H32"/>
      <c r="I32" s="7">
        <f>IF(tremor[[#This Row],[Type]]="red",tremor[[#This Row],[Longitude]],0)</f>
        <v>0</v>
      </c>
      <c r="J32" s="7">
        <f>IF(tremor[[#This Row],[Type]]="Red",tremor[[#This Row],[Latitude]],0)</f>
        <v>0</v>
      </c>
      <c r="K32" s="12" t="str">
        <f>TEXT(tremor[[#This Row],[Date]],"d/mm")&amp;" , "&amp;TEXT(tremor[[#This Row],[Magnitude (ML)]],"0.0")&amp;"ML"</f>
        <v>29/10 , 0.1ML</v>
      </c>
      <c r="L32" s="7">
        <f>IF(tremor[[#This Row],[Type]]="amber",tremor[[#This Row],[Longitude]],0)</f>
        <v>0</v>
      </c>
      <c r="M32" s="7">
        <f>IF(tremor[[#This Row],[Type]]="Amber",tremor[[#This Row],[Latitude]],0)</f>
        <v>0</v>
      </c>
      <c r="N32" s="7">
        <f>IF(tremor[[#This Row],[Type]]="Trailing",tremor[[#This Row],[Longitude]],0)</f>
        <v>0</v>
      </c>
      <c r="O32" s="7">
        <f>IF(tremor[[#This Row],[Type]]="Trailing",tremor[[#This Row],[Latitude]],0)</f>
        <v>0</v>
      </c>
      <c r="P32" s="7">
        <f>IF(tremor[[#This Row],[Type]]="",tremor[[#This Row],[Longitude]],0)</f>
        <v>-2.964</v>
      </c>
      <c r="Q32" s="7">
        <f>IF(tremor[[#This Row],[Type]]="",tremor[[#This Row],[Latitude]],0)</f>
        <v>53.787999999999997</v>
      </c>
      <c r="R32" s="23">
        <v>1</v>
      </c>
    </row>
    <row r="33" spans="1:18" hidden="1" x14ac:dyDescent="0.25">
      <c r="A33" s="8">
        <v>43402</v>
      </c>
      <c r="B33" s="10">
        <v>0.48853009259259261</v>
      </c>
      <c r="C33" s="7">
        <v>53.786000000000001</v>
      </c>
      <c r="D33" s="7">
        <v>-2.9630000000000001</v>
      </c>
      <c r="E33" s="23">
        <v>2</v>
      </c>
      <c r="F33" s="22">
        <v>-0.4</v>
      </c>
      <c r="G33" s="11"/>
      <c r="H33"/>
      <c r="I33" s="7">
        <f>IF(tremor[[#This Row],[Type]]="red",tremor[[#This Row],[Longitude]],0)</f>
        <v>0</v>
      </c>
      <c r="J33" s="7">
        <f>IF(tremor[[#This Row],[Type]]="Red",tremor[[#This Row],[Latitude]],0)</f>
        <v>0</v>
      </c>
      <c r="K33" s="12" t="str">
        <f>TEXT(tremor[[#This Row],[Date]],"d/mm")&amp;" , "&amp;TEXT(tremor[[#This Row],[Magnitude (ML)]],"0.0")&amp;"ML"</f>
        <v>29/10 , -0.4ML</v>
      </c>
      <c r="L33" s="7">
        <f>IF(tremor[[#This Row],[Type]]="amber",tremor[[#This Row],[Longitude]],0)</f>
        <v>0</v>
      </c>
      <c r="M33" s="7">
        <f>IF(tremor[[#This Row],[Type]]="Amber",tremor[[#This Row],[Latitude]],0)</f>
        <v>0</v>
      </c>
      <c r="N33" s="7">
        <f>IF(tremor[[#This Row],[Type]]="Trailing",tremor[[#This Row],[Longitude]],0)</f>
        <v>0</v>
      </c>
      <c r="O33" s="7">
        <f>IF(tremor[[#This Row],[Type]]="Trailing",tremor[[#This Row],[Latitude]],0)</f>
        <v>0</v>
      </c>
      <c r="P33" s="7">
        <f>IF(tremor[[#This Row],[Type]]="",tremor[[#This Row],[Longitude]],0)</f>
        <v>-2.9630000000000001</v>
      </c>
      <c r="Q33" s="7">
        <f>IF(tremor[[#This Row],[Type]]="",tremor[[#This Row],[Latitude]],0)</f>
        <v>53.786000000000001</v>
      </c>
      <c r="R33" s="23">
        <v>1</v>
      </c>
    </row>
    <row r="34" spans="1:18" hidden="1" x14ac:dyDescent="0.25">
      <c r="A34" s="8">
        <v>43402</v>
      </c>
      <c r="B34" s="10">
        <v>0.48937499999999995</v>
      </c>
      <c r="C34" s="7">
        <v>53.787999999999997</v>
      </c>
      <c r="D34" s="7">
        <v>-2.964</v>
      </c>
      <c r="E34" s="23">
        <v>2</v>
      </c>
      <c r="F34" s="22">
        <v>-0.2</v>
      </c>
      <c r="G34" s="11"/>
      <c r="H34"/>
      <c r="I34" s="7">
        <f>IF(tremor[[#This Row],[Type]]="red",tremor[[#This Row],[Longitude]],0)</f>
        <v>0</v>
      </c>
      <c r="J34" s="7">
        <f>IF(tremor[[#This Row],[Type]]="Red",tremor[[#This Row],[Latitude]],0)</f>
        <v>0</v>
      </c>
      <c r="K34" s="12" t="str">
        <f>TEXT(tremor[[#This Row],[Date]],"d/mm")&amp;" , "&amp;TEXT(tremor[[#This Row],[Magnitude (ML)]],"0.0")&amp;"ML"</f>
        <v>29/10 , -0.2ML</v>
      </c>
      <c r="L34" s="7">
        <f>IF(tremor[[#This Row],[Type]]="amber",tremor[[#This Row],[Longitude]],0)</f>
        <v>0</v>
      </c>
      <c r="M34" s="7">
        <f>IF(tremor[[#This Row],[Type]]="Amber",tremor[[#This Row],[Latitude]],0)</f>
        <v>0</v>
      </c>
      <c r="N34" s="7">
        <f>IF(tremor[[#This Row],[Type]]="Trailing",tremor[[#This Row],[Longitude]],0)</f>
        <v>0</v>
      </c>
      <c r="O34" s="7">
        <f>IF(tremor[[#This Row],[Type]]="Trailing",tremor[[#This Row],[Latitude]],0)</f>
        <v>0</v>
      </c>
      <c r="P34" s="7">
        <f>IF(tremor[[#This Row],[Type]]="",tremor[[#This Row],[Longitude]],0)</f>
        <v>-2.964</v>
      </c>
      <c r="Q34" s="7">
        <f>IF(tremor[[#This Row],[Type]]="",tremor[[#This Row],[Latitude]],0)</f>
        <v>53.787999999999997</v>
      </c>
      <c r="R34" s="23">
        <v>1</v>
      </c>
    </row>
    <row r="35" spans="1:18" hidden="1" x14ac:dyDescent="0.25">
      <c r="A35" s="8">
        <v>43402</v>
      </c>
      <c r="B35" s="10">
        <v>0.47960648148148149</v>
      </c>
      <c r="C35" s="7">
        <v>53.789000000000001</v>
      </c>
      <c r="D35" s="7">
        <v>-2.9620000000000002</v>
      </c>
      <c r="E35" s="23">
        <v>2</v>
      </c>
      <c r="F35" s="22">
        <v>1.1000000000000001</v>
      </c>
      <c r="G35" s="11" t="s">
        <v>6</v>
      </c>
      <c r="H35"/>
      <c r="I35" s="7">
        <f>IF(tremor[[#This Row],[Type]]="red",tremor[[#This Row],[Longitude]],0)</f>
        <v>-2.9620000000000002</v>
      </c>
      <c r="J35" s="7">
        <f>IF(tremor[[#This Row],[Type]]="Red",tremor[[#This Row],[Latitude]],0)</f>
        <v>53.789000000000001</v>
      </c>
      <c r="K35" s="12" t="str">
        <f>TEXT(tremor[[#This Row],[Date]],"d/mm")&amp;" , "&amp;TEXT(tremor[[#This Row],[Magnitude (ML)]],"0.0")&amp;"ML"</f>
        <v>29/10 , 1.1ML</v>
      </c>
      <c r="L35" s="7">
        <f>IF(tremor[[#This Row],[Type]]="amber",tremor[[#This Row],[Longitude]],0)</f>
        <v>0</v>
      </c>
      <c r="M35" s="7">
        <f>IF(tremor[[#This Row],[Type]]="Amber",tremor[[#This Row],[Latitude]],0)</f>
        <v>0</v>
      </c>
      <c r="N35" s="7">
        <f>IF(tremor[[#This Row],[Type]]="Trailing",tremor[[#This Row],[Longitude]],0)</f>
        <v>0</v>
      </c>
      <c r="O35" s="7">
        <f>IF(tremor[[#This Row],[Type]]="Trailing",tremor[[#This Row],[Latitude]],0)</f>
        <v>0</v>
      </c>
      <c r="P35" s="7">
        <f>IF(tremor[[#This Row],[Type]]="",tremor[[#This Row],[Longitude]],0)</f>
        <v>0</v>
      </c>
      <c r="Q35" s="7">
        <f>IF(tremor[[#This Row],[Type]]="",tremor[[#This Row],[Latitude]],0)</f>
        <v>0</v>
      </c>
      <c r="R35" s="23">
        <v>1</v>
      </c>
    </row>
    <row r="36" spans="1:18" hidden="1" x14ac:dyDescent="0.25">
      <c r="A36" s="8">
        <v>43403</v>
      </c>
      <c r="B36" s="10">
        <v>0.66365740740740742</v>
      </c>
      <c r="C36" s="7">
        <v>53.786999999999999</v>
      </c>
      <c r="D36" s="7">
        <v>-2.964</v>
      </c>
      <c r="E36" s="23">
        <v>2</v>
      </c>
      <c r="F36" s="22">
        <v>-0.4</v>
      </c>
      <c r="G36" s="11"/>
      <c r="H36"/>
      <c r="I36" s="7">
        <f>IF(tremor[[#This Row],[Type]]="red",tremor[[#This Row],[Longitude]],0)</f>
        <v>0</v>
      </c>
      <c r="J36" s="7">
        <f>IF(tremor[[#This Row],[Type]]="Red",tremor[[#This Row],[Latitude]],0)</f>
        <v>0</v>
      </c>
      <c r="K36" s="12" t="str">
        <f>TEXT(tremor[[#This Row],[Date]],"d/mm")&amp;" , "&amp;TEXT(tremor[[#This Row],[Magnitude (ML)]],"0.0")&amp;"ML"</f>
        <v>30/10 , -0.4ML</v>
      </c>
      <c r="L36" s="7">
        <f>IF(tremor[[#This Row],[Type]]="amber",tremor[[#This Row],[Longitude]],0)</f>
        <v>0</v>
      </c>
      <c r="M36" s="7">
        <f>IF(tremor[[#This Row],[Type]]="Amber",tremor[[#This Row],[Latitude]],0)</f>
        <v>0</v>
      </c>
      <c r="N36" s="7">
        <f>IF(tremor[[#This Row],[Type]]="Trailing",tremor[[#This Row],[Longitude]],0)</f>
        <v>0</v>
      </c>
      <c r="O36" s="7">
        <f>IF(tremor[[#This Row],[Type]]="Trailing",tremor[[#This Row],[Latitude]],0)</f>
        <v>0</v>
      </c>
      <c r="P36" s="7">
        <f>IF(tremor[[#This Row],[Type]]="",tremor[[#This Row],[Longitude]],0)</f>
        <v>-2.964</v>
      </c>
      <c r="Q36" s="7">
        <f>IF(tremor[[#This Row],[Type]]="",tremor[[#This Row],[Latitude]],0)</f>
        <v>53.786999999999999</v>
      </c>
      <c r="R36" s="23">
        <v>1</v>
      </c>
    </row>
    <row r="37" spans="1:18" hidden="1" x14ac:dyDescent="0.25">
      <c r="A37" s="8">
        <v>43403</v>
      </c>
      <c r="B37" s="10">
        <v>0.60877314814814809</v>
      </c>
      <c r="C37" s="7">
        <v>53.787999999999997</v>
      </c>
      <c r="D37" s="7">
        <v>-2.9630000000000001</v>
      </c>
      <c r="E37" s="23">
        <v>2</v>
      </c>
      <c r="F37" s="22">
        <v>-0.5</v>
      </c>
      <c r="G37" s="11"/>
      <c r="H37"/>
      <c r="I37" s="7">
        <f>IF(tremor[[#This Row],[Type]]="red",tremor[[#This Row],[Longitude]],0)</f>
        <v>0</v>
      </c>
      <c r="J37" s="7">
        <f>IF(tremor[[#This Row],[Type]]="Red",tremor[[#This Row],[Latitude]],0)</f>
        <v>0</v>
      </c>
      <c r="K37" s="12" t="str">
        <f>TEXT(tremor[[#This Row],[Date]],"d/mm")&amp;" , "&amp;TEXT(tremor[[#This Row],[Magnitude (ML)]],"0.0")&amp;"ML"</f>
        <v>30/10 , -0.5ML</v>
      </c>
      <c r="L37" s="7">
        <f>IF(tremor[[#This Row],[Type]]="amber",tremor[[#This Row],[Longitude]],0)</f>
        <v>0</v>
      </c>
      <c r="M37" s="7">
        <f>IF(tremor[[#This Row],[Type]]="Amber",tremor[[#This Row],[Latitude]],0)</f>
        <v>0</v>
      </c>
      <c r="N37" s="7">
        <f>IF(tremor[[#This Row],[Type]]="Trailing",tremor[[#This Row],[Longitude]],0)</f>
        <v>0</v>
      </c>
      <c r="O37" s="7">
        <f>IF(tremor[[#This Row],[Type]]="Trailing",tremor[[#This Row],[Latitude]],0)</f>
        <v>0</v>
      </c>
      <c r="P37" s="7">
        <f>IF(tremor[[#This Row],[Type]]="",tremor[[#This Row],[Longitude]],0)</f>
        <v>-2.9630000000000001</v>
      </c>
      <c r="Q37" s="7">
        <f>IF(tremor[[#This Row],[Type]]="",tremor[[#This Row],[Latitude]],0)</f>
        <v>53.787999999999997</v>
      </c>
      <c r="R37" s="23">
        <v>1</v>
      </c>
    </row>
    <row r="38" spans="1:18" hidden="1" x14ac:dyDescent="0.25">
      <c r="A38" s="8">
        <v>43403</v>
      </c>
      <c r="B38" s="10">
        <v>6.7789351851851851E-2</v>
      </c>
      <c r="C38" s="7">
        <v>53.787999999999997</v>
      </c>
      <c r="D38" s="7">
        <v>-2.9620000000000002</v>
      </c>
      <c r="E38" s="23">
        <v>2</v>
      </c>
      <c r="F38" s="22">
        <v>-0.3</v>
      </c>
      <c r="G38" s="11"/>
      <c r="H38"/>
      <c r="I38" s="7">
        <f>IF(tremor[[#This Row],[Type]]="red",tremor[[#This Row],[Longitude]],0)</f>
        <v>0</v>
      </c>
      <c r="J38" s="7">
        <f>IF(tremor[[#This Row],[Type]]="Red",tremor[[#This Row],[Latitude]],0)</f>
        <v>0</v>
      </c>
      <c r="K38" s="12" t="str">
        <f>TEXT(tremor[[#This Row],[Date]],"d/mm")&amp;" , "&amp;TEXT(tremor[[#This Row],[Magnitude (ML)]],"0.0")&amp;"ML"</f>
        <v>30/10 , -0.3ML</v>
      </c>
      <c r="L38" s="7">
        <f>IF(tremor[[#This Row],[Type]]="amber",tremor[[#This Row],[Longitude]],0)</f>
        <v>0</v>
      </c>
      <c r="M38" s="7">
        <f>IF(tremor[[#This Row],[Type]]="Amber",tremor[[#This Row],[Latitude]],0)</f>
        <v>0</v>
      </c>
      <c r="N38" s="7">
        <f>IF(tremor[[#This Row],[Type]]="Trailing",tremor[[#This Row],[Longitude]],0)</f>
        <v>0</v>
      </c>
      <c r="O38" s="7">
        <f>IF(tremor[[#This Row],[Type]]="Trailing",tremor[[#This Row],[Latitude]],0)</f>
        <v>0</v>
      </c>
      <c r="P38" s="7">
        <f>IF(tremor[[#This Row],[Type]]="",tremor[[#This Row],[Longitude]],0)</f>
        <v>-2.9620000000000002</v>
      </c>
      <c r="Q38" s="7">
        <f>IF(tremor[[#This Row],[Type]]="",tremor[[#This Row],[Latitude]],0)</f>
        <v>53.787999999999997</v>
      </c>
      <c r="R38" s="23">
        <v>1</v>
      </c>
    </row>
    <row r="39" spans="1:18" hidden="1" x14ac:dyDescent="0.25">
      <c r="A39" s="8">
        <v>43405</v>
      </c>
      <c r="B39" s="10">
        <v>0.28540509259259261</v>
      </c>
      <c r="C39" s="7">
        <v>53.787999999999997</v>
      </c>
      <c r="D39" s="7">
        <v>-2.964</v>
      </c>
      <c r="E39" s="23">
        <v>2</v>
      </c>
      <c r="F39" s="22">
        <v>-0.3</v>
      </c>
      <c r="G39" s="11"/>
      <c r="H39"/>
      <c r="I39" s="7">
        <f>IF(tremor[[#This Row],[Type]]="red",tremor[[#This Row],[Longitude]],0)</f>
        <v>0</v>
      </c>
      <c r="J39" s="7">
        <f>IF(tremor[[#This Row],[Type]]="Red",tremor[[#This Row],[Latitude]],0)</f>
        <v>0</v>
      </c>
      <c r="K39" s="12" t="str">
        <f>TEXT(tremor[[#This Row],[Date]],"d/mm")&amp;" , "&amp;TEXT(tremor[[#This Row],[Magnitude (ML)]],"0.0")&amp;"ML"</f>
        <v>1/11 , -0.3ML</v>
      </c>
      <c r="L39" s="7">
        <f>IF(tremor[[#This Row],[Type]]="amber",tremor[[#This Row],[Longitude]],0)</f>
        <v>0</v>
      </c>
      <c r="M39" s="7">
        <f>IF(tremor[[#This Row],[Type]]="Amber",tremor[[#This Row],[Latitude]],0)</f>
        <v>0</v>
      </c>
      <c r="N39" s="7">
        <f>IF(tremor[[#This Row],[Type]]="Trailing",tremor[[#This Row],[Longitude]],0)</f>
        <v>0</v>
      </c>
      <c r="O39" s="7">
        <f>IF(tremor[[#This Row],[Type]]="Trailing",tremor[[#This Row],[Latitude]],0)</f>
        <v>0</v>
      </c>
      <c r="P39" s="7">
        <f>IF(tremor[[#This Row],[Type]]="",tremor[[#This Row],[Longitude]],0)</f>
        <v>-2.964</v>
      </c>
      <c r="Q39" s="7">
        <f>IF(tremor[[#This Row],[Type]]="",tremor[[#This Row],[Latitude]],0)</f>
        <v>53.787999999999997</v>
      </c>
      <c r="R39" s="23">
        <v>1</v>
      </c>
    </row>
    <row r="40" spans="1:18" hidden="1" x14ac:dyDescent="0.25">
      <c r="A40" s="8">
        <v>43406</v>
      </c>
      <c r="B40" s="10">
        <v>0.95795138888888898</v>
      </c>
      <c r="C40" s="7">
        <v>53.787999999999997</v>
      </c>
      <c r="D40" s="7">
        <v>-2.9620000000000002</v>
      </c>
      <c r="E40" s="23">
        <v>2</v>
      </c>
      <c r="F40" s="22">
        <v>-0.5</v>
      </c>
      <c r="G40" s="11"/>
      <c r="H40"/>
      <c r="I40" s="7">
        <f>IF(tremor[[#This Row],[Type]]="red",tremor[[#This Row],[Longitude]],0)</f>
        <v>0</v>
      </c>
      <c r="J40" s="7">
        <f>IF(tremor[[#This Row],[Type]]="Red",tremor[[#This Row],[Latitude]],0)</f>
        <v>0</v>
      </c>
      <c r="K40" s="12" t="str">
        <f>TEXT(tremor[[#This Row],[Date]],"d/mm")&amp;" , "&amp;TEXT(tremor[[#This Row],[Magnitude (ML)]],"0.0")&amp;"ML"</f>
        <v>2/11 , -0.5ML</v>
      </c>
      <c r="L40" s="7">
        <f>IF(tremor[[#This Row],[Type]]="amber",tremor[[#This Row],[Longitude]],0)</f>
        <v>0</v>
      </c>
      <c r="M40" s="7">
        <f>IF(tremor[[#This Row],[Type]]="Amber",tremor[[#This Row],[Latitude]],0)</f>
        <v>0</v>
      </c>
      <c r="N40" s="7">
        <f>IF(tremor[[#This Row],[Type]]="Trailing",tremor[[#This Row],[Longitude]],0)</f>
        <v>0</v>
      </c>
      <c r="O40" s="7">
        <f>IF(tremor[[#This Row],[Type]]="Trailing",tremor[[#This Row],[Latitude]],0)</f>
        <v>0</v>
      </c>
      <c r="P40" s="7">
        <f>IF(tremor[[#This Row],[Type]]="",tremor[[#This Row],[Longitude]],0)</f>
        <v>-2.9620000000000002</v>
      </c>
      <c r="Q40" s="7">
        <f>IF(tremor[[#This Row],[Type]]="",tremor[[#This Row],[Latitude]],0)</f>
        <v>53.787999999999997</v>
      </c>
      <c r="R40" s="23">
        <v>1</v>
      </c>
    </row>
    <row r="41" spans="1:18" hidden="1" x14ac:dyDescent="0.25">
      <c r="A41" s="8">
        <v>43406</v>
      </c>
      <c r="B41" s="10">
        <v>0.73957175925925922</v>
      </c>
      <c r="C41" s="7">
        <v>53.787999999999997</v>
      </c>
      <c r="D41" s="7">
        <v>-2.9630000000000001</v>
      </c>
      <c r="E41" s="23">
        <v>2</v>
      </c>
      <c r="F41" s="22">
        <v>-0.5</v>
      </c>
      <c r="G41" s="11"/>
      <c r="H41"/>
      <c r="I41" s="7">
        <f>IF(tremor[[#This Row],[Type]]="red",tremor[[#This Row],[Longitude]],0)</f>
        <v>0</v>
      </c>
      <c r="J41" s="7">
        <f>IF(tremor[[#This Row],[Type]]="Red",tremor[[#This Row],[Latitude]],0)</f>
        <v>0</v>
      </c>
      <c r="K41" s="12" t="str">
        <f>TEXT(tremor[[#This Row],[Date]],"d/mm")&amp;" , "&amp;TEXT(tremor[[#This Row],[Magnitude (ML)]],"0.0")&amp;"ML"</f>
        <v>2/11 , -0.5ML</v>
      </c>
      <c r="L41" s="7">
        <f>IF(tremor[[#This Row],[Type]]="amber",tremor[[#This Row],[Longitude]],0)</f>
        <v>0</v>
      </c>
      <c r="M41" s="7">
        <f>IF(tremor[[#This Row],[Type]]="Amber",tremor[[#This Row],[Latitude]],0)</f>
        <v>0</v>
      </c>
      <c r="N41" s="7">
        <f>IF(tremor[[#This Row],[Type]]="Trailing",tremor[[#This Row],[Longitude]],0)</f>
        <v>0</v>
      </c>
      <c r="O41" s="7">
        <f>IF(tremor[[#This Row],[Type]]="Trailing",tremor[[#This Row],[Latitude]],0)</f>
        <v>0</v>
      </c>
      <c r="P41" s="7">
        <f>IF(tremor[[#This Row],[Type]]="",tremor[[#This Row],[Longitude]],0)</f>
        <v>-2.9630000000000001</v>
      </c>
      <c r="Q41" s="7">
        <f>IF(tremor[[#This Row],[Type]]="",tremor[[#This Row],[Latitude]],0)</f>
        <v>53.787999999999997</v>
      </c>
      <c r="R41" s="23">
        <v>1</v>
      </c>
    </row>
    <row r="42" spans="1:18" hidden="1" x14ac:dyDescent="0.25">
      <c r="A42" s="8">
        <v>43408</v>
      </c>
      <c r="B42" s="10">
        <v>0.6834027777777778</v>
      </c>
      <c r="C42" s="7">
        <v>53.786999999999999</v>
      </c>
      <c r="D42" s="7">
        <v>-2.9580000000000002</v>
      </c>
      <c r="E42" s="23">
        <v>2</v>
      </c>
      <c r="F42" s="22">
        <v>0.7</v>
      </c>
      <c r="G42" s="11" t="s">
        <v>7</v>
      </c>
      <c r="H42"/>
      <c r="I42" s="7">
        <f>IF(tremor[[#This Row],[Type]]="red",tremor[[#This Row],[Longitude]],0)</f>
        <v>0</v>
      </c>
      <c r="J42" s="7">
        <f>IF(tremor[[#This Row],[Type]]="Red",tremor[[#This Row],[Latitude]],0)</f>
        <v>0</v>
      </c>
      <c r="K42" s="12" t="str">
        <f>TEXT(tremor[[#This Row],[Date]],"d/mm")&amp;" , "&amp;TEXT(tremor[[#This Row],[Magnitude (ML)]],"0.0")&amp;"ML"</f>
        <v>4/11 , 0.7ML</v>
      </c>
      <c r="L42" s="7">
        <f>IF(tremor[[#This Row],[Type]]="amber",tremor[[#This Row],[Longitude]],0)</f>
        <v>0</v>
      </c>
      <c r="M42" s="7">
        <f>IF(tremor[[#This Row],[Type]]="Amber",tremor[[#This Row],[Latitude]],0)</f>
        <v>0</v>
      </c>
      <c r="N42" s="7">
        <f>IF(tremor[[#This Row],[Type]]="Trailing",tremor[[#This Row],[Longitude]],0)</f>
        <v>-2.9580000000000002</v>
      </c>
      <c r="O42" s="7">
        <f>IF(tremor[[#This Row],[Type]]="Trailing",tremor[[#This Row],[Latitude]],0)</f>
        <v>53.786999999999999</v>
      </c>
      <c r="P42" s="7">
        <f>IF(tremor[[#This Row],[Type]]="",tremor[[#This Row],[Longitude]],0)</f>
        <v>0</v>
      </c>
      <c r="Q42" s="7">
        <f>IF(tremor[[#This Row],[Type]]="",tremor[[#This Row],[Latitude]],0)</f>
        <v>0</v>
      </c>
      <c r="R42" s="23">
        <v>1</v>
      </c>
    </row>
    <row r="43" spans="1:18" x14ac:dyDescent="0.25">
      <c r="A43" s="8">
        <v>43444</v>
      </c>
      <c r="B43" s="10">
        <v>0.43817129629629631</v>
      </c>
      <c r="C43" s="7">
        <v>53.787999999999997</v>
      </c>
      <c r="D43" s="7">
        <v>-2.96</v>
      </c>
      <c r="E43" s="23">
        <v>2</v>
      </c>
      <c r="F43" s="22">
        <v>-0.3</v>
      </c>
      <c r="G43" s="21"/>
      <c r="I43" s="7">
        <f>IF(tremor[[#This Row],[Type]]="red",tremor[[#This Row],[Longitude]],0)</f>
        <v>0</v>
      </c>
      <c r="J43" s="7">
        <f>IF(tremor[[#This Row],[Type]]="Red",tremor[[#This Row],[Latitude]],0)</f>
        <v>0</v>
      </c>
      <c r="K43" s="12" t="str">
        <f>TEXT(tremor[[#This Row],[Date]],"d/mm")&amp;" , "&amp;TEXT(tremor[[#This Row],[Magnitude (ML)]],"0.0")&amp;"ML"</f>
        <v>10/12 , -0.3ML</v>
      </c>
      <c r="L43" s="7">
        <f>IF(tremor[[#This Row],[Type]]="amber",tremor[[#This Row],[Longitude]],0)</f>
        <v>0</v>
      </c>
      <c r="M43" s="7">
        <f>IF(tremor[[#This Row],[Type]]="Amber",tremor[[#This Row],[Latitude]],0)</f>
        <v>0</v>
      </c>
      <c r="N43" s="7">
        <f>IF(tremor[[#This Row],[Type]]="Trailing",tremor[[#This Row],[Longitude]],0)</f>
        <v>0</v>
      </c>
      <c r="O43" s="7">
        <f>IF(tremor[[#This Row],[Type]]="Trailing",tremor[[#This Row],[Latitude]],0)</f>
        <v>0</v>
      </c>
      <c r="P43" s="7">
        <f>IF(tremor[[#This Row],[Type]]="",tremor[[#This Row],[Longitude]],0)</f>
        <v>-2.96</v>
      </c>
      <c r="Q43" s="7">
        <f>IF(tremor[[#This Row],[Type]]="",tremor[[#This Row],[Latitude]],0)</f>
        <v>53.787999999999997</v>
      </c>
      <c r="R43" s="23">
        <v>2</v>
      </c>
    </row>
    <row r="44" spans="1:18" x14ac:dyDescent="0.25">
      <c r="A44" s="8">
        <v>43445</v>
      </c>
      <c r="B44" s="10">
        <v>0.39864583333333337</v>
      </c>
      <c r="C44" s="7">
        <v>53.789000000000001</v>
      </c>
      <c r="D44" s="7">
        <v>-2.9630000000000001</v>
      </c>
      <c r="E44" s="23">
        <v>1</v>
      </c>
      <c r="F44" s="22">
        <v>-0.1</v>
      </c>
      <c r="G44" s="21"/>
      <c r="I44" s="7">
        <f>IF(tremor[[#This Row],[Type]]="red",tremor[[#This Row],[Longitude]],0)</f>
        <v>0</v>
      </c>
      <c r="J44" s="7">
        <f>IF(tremor[[#This Row],[Type]]="Red",tremor[[#This Row],[Latitude]],0)</f>
        <v>0</v>
      </c>
      <c r="K44" s="12" t="str">
        <f>TEXT(tremor[[#This Row],[Date]],"d/mm")&amp;" , "&amp;TEXT(tremor[[#This Row],[Magnitude (ML)]],"0.0")&amp;"ML"</f>
        <v>11/12 , -0.1ML</v>
      </c>
      <c r="L44" s="7">
        <f>IF(tremor[[#This Row],[Type]]="amber",tremor[[#This Row],[Longitude]],0)</f>
        <v>0</v>
      </c>
      <c r="M44" s="7">
        <f>IF(tremor[[#This Row],[Type]]="Amber",tremor[[#This Row],[Latitude]],0)</f>
        <v>0</v>
      </c>
      <c r="N44" s="7">
        <f>IF(tremor[[#This Row],[Type]]="Trailing",tremor[[#This Row],[Longitude]],0)</f>
        <v>0</v>
      </c>
      <c r="O44" s="7">
        <f>IF(tremor[[#This Row],[Type]]="Trailing",tremor[[#This Row],[Latitude]],0)</f>
        <v>0</v>
      </c>
      <c r="P44" s="7">
        <f>IF(tremor[[#This Row],[Type]]="",tremor[[#This Row],[Longitude]],0)</f>
        <v>-2.9630000000000001</v>
      </c>
      <c r="Q44" s="7">
        <f>IF(tremor[[#This Row],[Type]]="",tremor[[#This Row],[Latitude]],0)</f>
        <v>53.789000000000001</v>
      </c>
      <c r="R44" s="23">
        <v>2</v>
      </c>
    </row>
    <row r="45" spans="1:18" x14ac:dyDescent="0.25">
      <c r="A45" s="8">
        <v>43445</v>
      </c>
      <c r="B45" s="10">
        <v>0.39931712962962962</v>
      </c>
      <c r="C45" s="7">
        <v>53.789000000000001</v>
      </c>
      <c r="D45" s="7">
        <v>-2.9630000000000001</v>
      </c>
      <c r="E45" s="23">
        <v>1</v>
      </c>
      <c r="F45" s="22">
        <v>-0.2</v>
      </c>
      <c r="G45" s="21"/>
      <c r="I45" s="7">
        <f>IF(tremor[[#This Row],[Type]]="red",tremor[[#This Row],[Longitude]],0)</f>
        <v>0</v>
      </c>
      <c r="J45" s="7">
        <f>IF(tremor[[#This Row],[Type]]="Red",tremor[[#This Row],[Latitude]],0)</f>
        <v>0</v>
      </c>
      <c r="K45" s="12" t="str">
        <f>TEXT(tremor[[#This Row],[Date]],"d/mm")&amp;" , "&amp;TEXT(tremor[[#This Row],[Magnitude (ML)]],"0.0")&amp;"ML"</f>
        <v>11/12 , -0.2ML</v>
      </c>
      <c r="L45" s="7">
        <f>IF(tremor[[#This Row],[Type]]="amber",tremor[[#This Row],[Longitude]],0)</f>
        <v>0</v>
      </c>
      <c r="M45" s="7">
        <f>IF(tremor[[#This Row],[Type]]="Amber",tremor[[#This Row],[Latitude]],0)</f>
        <v>0</v>
      </c>
      <c r="N45" s="7">
        <f>IF(tremor[[#This Row],[Type]]="Trailing",tremor[[#This Row],[Longitude]],0)</f>
        <v>0</v>
      </c>
      <c r="O45" s="7">
        <f>IF(tremor[[#This Row],[Type]]="Trailing",tremor[[#This Row],[Latitude]],0)</f>
        <v>0</v>
      </c>
      <c r="P45" s="7">
        <f>IF(tremor[[#This Row],[Type]]="",tremor[[#This Row],[Longitude]],0)</f>
        <v>-2.9630000000000001</v>
      </c>
      <c r="Q45" s="7">
        <f>IF(tremor[[#This Row],[Type]]="",tremor[[#This Row],[Latitude]],0)</f>
        <v>53.789000000000001</v>
      </c>
      <c r="R45" s="23">
        <v>2</v>
      </c>
    </row>
    <row r="46" spans="1:18" x14ac:dyDescent="0.25">
      <c r="A46" s="8">
        <v>43445</v>
      </c>
      <c r="B46" s="10">
        <v>0.41083333333333333</v>
      </c>
      <c r="C46" s="7">
        <v>53.79</v>
      </c>
      <c r="D46" s="7">
        <v>-2.964</v>
      </c>
      <c r="E46" s="23">
        <v>1</v>
      </c>
      <c r="F46" s="22">
        <v>-0.4</v>
      </c>
      <c r="G46" s="21"/>
      <c r="I46" s="7">
        <f>IF(tremor[[#This Row],[Type]]="red",tremor[[#This Row],[Longitude]],0)</f>
        <v>0</v>
      </c>
      <c r="J46" s="7">
        <f>IF(tremor[[#This Row],[Type]]="Red",tremor[[#This Row],[Latitude]],0)</f>
        <v>0</v>
      </c>
      <c r="K46" s="12" t="str">
        <f>TEXT(tremor[[#This Row],[Date]],"d/mm")&amp;" , "&amp;TEXT(tremor[[#This Row],[Magnitude (ML)]],"0.0")&amp;"ML"</f>
        <v>11/12 , -0.4ML</v>
      </c>
      <c r="L46" s="7">
        <f>IF(tremor[[#This Row],[Type]]="amber",tremor[[#This Row],[Longitude]],0)</f>
        <v>0</v>
      </c>
      <c r="M46" s="7">
        <f>IF(tremor[[#This Row],[Type]]="Amber",tremor[[#This Row],[Latitude]],0)</f>
        <v>0</v>
      </c>
      <c r="N46" s="7">
        <f>IF(tremor[[#This Row],[Type]]="Trailing",tremor[[#This Row],[Longitude]],0)</f>
        <v>0</v>
      </c>
      <c r="O46" s="7">
        <f>IF(tremor[[#This Row],[Type]]="Trailing",tremor[[#This Row],[Latitude]],0)</f>
        <v>0</v>
      </c>
      <c r="P46" s="7">
        <f>IF(tremor[[#This Row],[Type]]="",tremor[[#This Row],[Longitude]],0)</f>
        <v>-2.964</v>
      </c>
      <c r="Q46" s="7">
        <f>IF(tremor[[#This Row],[Type]]="",tremor[[#This Row],[Latitude]],0)</f>
        <v>53.79</v>
      </c>
      <c r="R46" s="23">
        <v>2</v>
      </c>
    </row>
    <row r="47" spans="1:18" x14ac:dyDescent="0.25">
      <c r="A47" s="8">
        <v>43445</v>
      </c>
      <c r="B47" s="10">
        <v>0.41216435185185185</v>
      </c>
      <c r="C47" s="7">
        <v>53.789000000000001</v>
      </c>
      <c r="D47" s="7">
        <v>-2.9609999999999999</v>
      </c>
      <c r="E47" s="23">
        <v>1</v>
      </c>
      <c r="F47" s="22">
        <v>0.1</v>
      </c>
      <c r="G47" s="21"/>
      <c r="I47" s="7">
        <f>IF(tremor[[#This Row],[Type]]="red",tremor[[#This Row],[Longitude]],0)</f>
        <v>0</v>
      </c>
      <c r="J47" s="7">
        <f>IF(tremor[[#This Row],[Type]]="Red",tremor[[#This Row],[Latitude]],0)</f>
        <v>0</v>
      </c>
      <c r="K47" s="12" t="str">
        <f>TEXT(tremor[[#This Row],[Date]],"d/mm")&amp;" , "&amp;TEXT(tremor[[#This Row],[Magnitude (ML)]],"0.0")&amp;"ML"</f>
        <v>11/12 , 0.1ML</v>
      </c>
      <c r="L47" s="7">
        <f>IF(tremor[[#This Row],[Type]]="amber",tremor[[#This Row],[Longitude]],0)</f>
        <v>0</v>
      </c>
      <c r="M47" s="7">
        <f>IF(tremor[[#This Row],[Type]]="Amber",tremor[[#This Row],[Latitude]],0)</f>
        <v>0</v>
      </c>
      <c r="N47" s="7">
        <f>IF(tremor[[#This Row],[Type]]="Trailing",tremor[[#This Row],[Longitude]],0)</f>
        <v>0</v>
      </c>
      <c r="O47" s="7">
        <f>IF(tremor[[#This Row],[Type]]="Trailing",tremor[[#This Row],[Latitude]],0)</f>
        <v>0</v>
      </c>
      <c r="P47" s="7">
        <f>IF(tremor[[#This Row],[Type]]="",tremor[[#This Row],[Longitude]],0)</f>
        <v>-2.9609999999999999</v>
      </c>
      <c r="Q47" s="7">
        <f>IF(tremor[[#This Row],[Type]]="",tremor[[#This Row],[Latitude]],0)</f>
        <v>53.789000000000001</v>
      </c>
      <c r="R47" s="23">
        <v>2</v>
      </c>
    </row>
    <row r="48" spans="1:18" x14ac:dyDescent="0.25">
      <c r="A48" s="8">
        <v>43445</v>
      </c>
      <c r="B48" s="10">
        <v>0.4213541666666667</v>
      </c>
      <c r="C48" s="7">
        <v>53.787999999999997</v>
      </c>
      <c r="D48" s="7">
        <v>-2.9620000000000002</v>
      </c>
      <c r="E48" s="23">
        <v>1</v>
      </c>
      <c r="F48" s="22">
        <v>-0.1</v>
      </c>
      <c r="G48" s="21"/>
      <c r="I48" s="7">
        <f>IF(tremor[[#This Row],[Type]]="red",tremor[[#This Row],[Longitude]],0)</f>
        <v>0</v>
      </c>
      <c r="J48" s="7">
        <f>IF(tremor[[#This Row],[Type]]="Red",tremor[[#This Row],[Latitude]],0)</f>
        <v>0</v>
      </c>
      <c r="K48" s="12" t="str">
        <f>TEXT(tremor[[#This Row],[Date]],"d/mm")&amp;" , "&amp;TEXT(tremor[[#This Row],[Magnitude (ML)]],"0.0")&amp;"ML"</f>
        <v>11/12 , -0.1ML</v>
      </c>
      <c r="L48" s="7">
        <f>IF(tremor[[#This Row],[Type]]="amber",tremor[[#This Row],[Longitude]],0)</f>
        <v>0</v>
      </c>
      <c r="M48" s="7">
        <f>IF(tremor[[#This Row],[Type]]="Amber",tremor[[#This Row],[Latitude]],0)</f>
        <v>0</v>
      </c>
      <c r="N48" s="7">
        <f>IF(tremor[[#This Row],[Type]]="Trailing",tremor[[#This Row],[Longitude]],0)</f>
        <v>0</v>
      </c>
      <c r="O48" s="7">
        <f>IF(tremor[[#This Row],[Type]]="Trailing",tremor[[#This Row],[Latitude]],0)</f>
        <v>0</v>
      </c>
      <c r="P48" s="7">
        <f>IF(tremor[[#This Row],[Type]]="",tremor[[#This Row],[Longitude]],0)</f>
        <v>-2.9620000000000002</v>
      </c>
      <c r="Q48" s="7">
        <f>IF(tremor[[#This Row],[Type]]="",tremor[[#This Row],[Latitude]],0)</f>
        <v>53.787999999999997</v>
      </c>
      <c r="R48" s="23">
        <v>2</v>
      </c>
    </row>
    <row r="49" spans="1:18" x14ac:dyDescent="0.25">
      <c r="A49" s="8">
        <v>43445</v>
      </c>
      <c r="B49" s="10">
        <v>0.42969907407407404</v>
      </c>
      <c r="C49" s="7">
        <v>53.79</v>
      </c>
      <c r="D49" s="7">
        <v>-2.9620000000000002</v>
      </c>
      <c r="E49" s="23">
        <v>2</v>
      </c>
      <c r="F49" s="22">
        <v>0</v>
      </c>
      <c r="G49" s="21"/>
      <c r="I49" s="7">
        <f>IF(tremor[[#This Row],[Type]]="red",tremor[[#This Row],[Longitude]],0)</f>
        <v>0</v>
      </c>
      <c r="J49" s="7">
        <f>IF(tremor[[#This Row],[Type]]="Red",tremor[[#This Row],[Latitude]],0)</f>
        <v>0</v>
      </c>
      <c r="K49" s="12" t="str">
        <f>TEXT(tremor[[#This Row],[Date]],"d/mm")&amp;" , "&amp;TEXT(tremor[[#This Row],[Magnitude (ML)]],"0.0")&amp;"ML"</f>
        <v>11/12 , 0.0ML</v>
      </c>
      <c r="L49" s="7">
        <f>IF(tremor[[#This Row],[Type]]="amber",tremor[[#This Row],[Longitude]],0)</f>
        <v>0</v>
      </c>
      <c r="M49" s="7">
        <f>IF(tremor[[#This Row],[Type]]="Amber",tremor[[#This Row],[Latitude]],0)</f>
        <v>0</v>
      </c>
      <c r="N49" s="7">
        <f>IF(tremor[[#This Row],[Type]]="Trailing",tremor[[#This Row],[Longitude]],0)</f>
        <v>0</v>
      </c>
      <c r="O49" s="7">
        <f>IF(tremor[[#This Row],[Type]]="Trailing",tremor[[#This Row],[Latitude]],0)</f>
        <v>0</v>
      </c>
      <c r="P49" s="7">
        <f>IF(tremor[[#This Row],[Type]]="",tremor[[#This Row],[Longitude]],0)</f>
        <v>-2.9620000000000002</v>
      </c>
      <c r="Q49" s="7">
        <f>IF(tremor[[#This Row],[Type]]="",tremor[[#This Row],[Latitude]],0)</f>
        <v>53.79</v>
      </c>
      <c r="R49" s="23">
        <v>2</v>
      </c>
    </row>
    <row r="50" spans="1:18" x14ac:dyDescent="0.25">
      <c r="A50" s="8">
        <v>43445</v>
      </c>
      <c r="B50" s="10">
        <v>0.43087962962962961</v>
      </c>
      <c r="C50" s="7">
        <v>53.789000000000001</v>
      </c>
      <c r="D50" s="7">
        <v>-2.9630000000000001</v>
      </c>
      <c r="E50" s="23">
        <v>1</v>
      </c>
      <c r="F50" s="22">
        <v>-0.4</v>
      </c>
      <c r="G50" s="21"/>
      <c r="I50" s="7">
        <f>IF(tremor[[#This Row],[Type]]="red",tremor[[#This Row],[Longitude]],0)</f>
        <v>0</v>
      </c>
      <c r="J50" s="7">
        <f>IF(tremor[[#This Row],[Type]]="Red",tremor[[#This Row],[Latitude]],0)</f>
        <v>0</v>
      </c>
      <c r="K50" s="12" t="str">
        <f>TEXT(tremor[[#This Row],[Date]],"d/mm")&amp;" , "&amp;TEXT(tremor[[#This Row],[Magnitude (ML)]],"0.0")&amp;"ML"</f>
        <v>11/12 , -0.4ML</v>
      </c>
      <c r="L50" s="7">
        <f>IF(tremor[[#This Row],[Type]]="amber",tremor[[#This Row],[Longitude]],0)</f>
        <v>0</v>
      </c>
      <c r="M50" s="7">
        <f>IF(tremor[[#This Row],[Type]]="Amber",tremor[[#This Row],[Latitude]],0)</f>
        <v>0</v>
      </c>
      <c r="N50" s="7">
        <f>IF(tremor[[#This Row],[Type]]="Trailing",tremor[[#This Row],[Longitude]],0)</f>
        <v>0</v>
      </c>
      <c r="O50" s="7">
        <f>IF(tremor[[#This Row],[Type]]="Trailing",tremor[[#This Row],[Latitude]],0)</f>
        <v>0</v>
      </c>
      <c r="P50" s="7">
        <f>IF(tremor[[#This Row],[Type]]="",tremor[[#This Row],[Longitude]],0)</f>
        <v>-2.9630000000000001</v>
      </c>
      <c r="Q50" s="7">
        <f>IF(tremor[[#This Row],[Type]]="",tremor[[#This Row],[Latitude]],0)</f>
        <v>53.789000000000001</v>
      </c>
      <c r="R50" s="23">
        <v>2</v>
      </c>
    </row>
    <row r="51" spans="1:18" x14ac:dyDescent="0.25">
      <c r="A51" s="8">
        <v>43445</v>
      </c>
      <c r="B51" s="10">
        <v>0.43363425925925925</v>
      </c>
      <c r="C51" s="7">
        <v>53.79</v>
      </c>
      <c r="D51" s="7">
        <v>-2.9620000000000002</v>
      </c>
      <c r="E51" s="23">
        <v>1</v>
      </c>
      <c r="F51" s="22">
        <v>-0.5</v>
      </c>
      <c r="G51" s="21"/>
      <c r="I51" s="7">
        <f>IF(tremor[[#This Row],[Type]]="red",tremor[[#This Row],[Longitude]],0)</f>
        <v>0</v>
      </c>
      <c r="J51" s="7">
        <f>IF(tremor[[#This Row],[Type]]="Red",tremor[[#This Row],[Latitude]],0)</f>
        <v>0</v>
      </c>
      <c r="K51" s="12" t="str">
        <f>TEXT(tremor[[#This Row],[Date]],"d/mm")&amp;" , "&amp;TEXT(tremor[[#This Row],[Magnitude (ML)]],"0.0")&amp;"ML"</f>
        <v>11/12 , -0.5ML</v>
      </c>
      <c r="L51" s="7">
        <f>IF(tremor[[#This Row],[Type]]="amber",tremor[[#This Row],[Longitude]],0)</f>
        <v>0</v>
      </c>
      <c r="M51" s="7">
        <f>IF(tremor[[#This Row],[Type]]="Amber",tremor[[#This Row],[Latitude]],0)</f>
        <v>0</v>
      </c>
      <c r="N51" s="7">
        <f>IF(tremor[[#This Row],[Type]]="Trailing",tremor[[#This Row],[Longitude]],0)</f>
        <v>0</v>
      </c>
      <c r="O51" s="7">
        <f>IF(tremor[[#This Row],[Type]]="Trailing",tremor[[#This Row],[Latitude]],0)</f>
        <v>0</v>
      </c>
      <c r="P51" s="7">
        <f>IF(tremor[[#This Row],[Type]]="",tremor[[#This Row],[Longitude]],0)</f>
        <v>-2.9620000000000002</v>
      </c>
      <c r="Q51" s="7">
        <f>IF(tremor[[#This Row],[Type]]="",tremor[[#This Row],[Latitude]],0)</f>
        <v>53.79</v>
      </c>
      <c r="R51" s="23">
        <v>2</v>
      </c>
    </row>
    <row r="52" spans="1:18" x14ac:dyDescent="0.25">
      <c r="A52" s="8">
        <v>43445</v>
      </c>
      <c r="B52" s="10">
        <v>0.44068287037037041</v>
      </c>
      <c r="C52" s="7">
        <v>53.79</v>
      </c>
      <c r="D52" s="7">
        <v>-2.9630000000000001</v>
      </c>
      <c r="E52" s="23">
        <v>1</v>
      </c>
      <c r="F52" s="22">
        <v>0</v>
      </c>
      <c r="G52" s="21"/>
      <c r="I52" s="7">
        <f>IF(tremor[[#This Row],[Type]]="red",tremor[[#This Row],[Longitude]],0)</f>
        <v>0</v>
      </c>
      <c r="J52" s="7">
        <f>IF(tremor[[#This Row],[Type]]="Red",tremor[[#This Row],[Latitude]],0)</f>
        <v>0</v>
      </c>
      <c r="K52" s="12" t="str">
        <f>TEXT(tremor[[#This Row],[Date]],"d/mm")&amp;" , "&amp;TEXT(tremor[[#This Row],[Magnitude (ML)]],"0.0")&amp;"ML"</f>
        <v>11/12 , 0.0ML</v>
      </c>
      <c r="L52" s="7">
        <f>IF(tremor[[#This Row],[Type]]="amber",tremor[[#This Row],[Longitude]],0)</f>
        <v>0</v>
      </c>
      <c r="M52" s="7">
        <f>IF(tremor[[#This Row],[Type]]="Amber",tremor[[#This Row],[Latitude]],0)</f>
        <v>0</v>
      </c>
      <c r="N52" s="7">
        <f>IF(tremor[[#This Row],[Type]]="Trailing",tremor[[#This Row],[Longitude]],0)</f>
        <v>0</v>
      </c>
      <c r="O52" s="7">
        <f>IF(tremor[[#This Row],[Type]]="Trailing",tremor[[#This Row],[Latitude]],0)</f>
        <v>0</v>
      </c>
      <c r="P52" s="7">
        <f>IF(tremor[[#This Row],[Type]]="",tremor[[#This Row],[Longitude]],0)</f>
        <v>-2.9630000000000001</v>
      </c>
      <c r="Q52" s="7">
        <f>IF(tremor[[#This Row],[Type]]="",tremor[[#This Row],[Latitude]],0)</f>
        <v>53.79</v>
      </c>
      <c r="R52" s="23">
        <v>2</v>
      </c>
    </row>
    <row r="53" spans="1:18" x14ac:dyDescent="0.25">
      <c r="A53" s="8">
        <v>43445</v>
      </c>
      <c r="B53" s="10">
        <v>0.47309027777777773</v>
      </c>
      <c r="C53" s="7">
        <v>53.789000000000001</v>
      </c>
      <c r="D53" s="7">
        <v>-2.9620000000000002</v>
      </c>
      <c r="E53" s="23">
        <v>1</v>
      </c>
      <c r="F53" s="22">
        <v>1.5</v>
      </c>
      <c r="G53" s="21" t="s">
        <v>7</v>
      </c>
      <c r="H53" s="5" t="s">
        <v>49</v>
      </c>
      <c r="I53" s="7">
        <v>2</v>
      </c>
      <c r="J53" s="7">
        <f>IF(tremor[[#This Row],[Type]]="Red",tremor[[#This Row],[Latitude]],0)</f>
        <v>0</v>
      </c>
      <c r="K53" s="12" t="str">
        <f>TEXT(tremor[[#This Row],[Date]],"d/mm")&amp;" , "&amp;TEXT(tremor[[#This Row],[Magnitude (ML)]],"0.0")&amp;"ML"</f>
        <v>11/12 , 1.5ML</v>
      </c>
      <c r="L53" s="7">
        <f>IF(tremor[[#This Row],[Type]]="amber",tremor[[#This Row],[Longitude]],0)</f>
        <v>0</v>
      </c>
      <c r="M53" s="7">
        <f>IF(tremor[[#This Row],[Type]]="Amber",tremor[[#This Row],[Latitude]],0)</f>
        <v>0</v>
      </c>
      <c r="N53" s="7">
        <f>IF(tremor[[#This Row],[Type]]="Trailing",tremor[[#This Row],[Longitude]],0)</f>
        <v>-2.9620000000000002</v>
      </c>
      <c r="O53" s="7">
        <f>IF(tremor[[#This Row],[Type]]="Trailing",tremor[[#This Row],[Latitude]],0)</f>
        <v>53.789000000000001</v>
      </c>
      <c r="P53" s="7">
        <f>IF(tremor[[#This Row],[Type]]="",tremor[[#This Row],[Longitude]],0)</f>
        <v>0</v>
      </c>
      <c r="Q53" s="7">
        <f>IF(tremor[[#This Row],[Type]]="",tremor[[#This Row],[Latitude]],0)</f>
        <v>0</v>
      </c>
      <c r="R53" s="23">
        <v>2</v>
      </c>
    </row>
    <row r="54" spans="1:18" x14ac:dyDescent="0.25">
      <c r="A54" s="8">
        <v>43447</v>
      </c>
      <c r="B54" s="10">
        <v>0.55922453703703701</v>
      </c>
      <c r="C54" s="7">
        <v>53.789000000000001</v>
      </c>
      <c r="D54" s="7">
        <v>-2.9609999999999999</v>
      </c>
      <c r="E54" s="23">
        <v>2</v>
      </c>
      <c r="F54" s="22">
        <v>0</v>
      </c>
      <c r="G54" s="21"/>
      <c r="I54" s="7">
        <f>IF(tremor[[#This Row],[Type]]="red",tremor[[#This Row],[Longitude]],0)</f>
        <v>0</v>
      </c>
      <c r="J54" s="7">
        <f>IF(tremor[[#This Row],[Type]]="Red",tremor[[#This Row],[Latitude]],0)</f>
        <v>0</v>
      </c>
      <c r="K54" s="12" t="str">
        <f>TEXT(tremor[[#This Row],[Date]],"d/mm")&amp;" , "&amp;TEXT(tremor[[#This Row],[Magnitude (ML)]],"0.0")&amp;"ML"</f>
        <v>13/12 , 0.0ML</v>
      </c>
      <c r="L54" s="7">
        <f>IF(tremor[[#This Row],[Type]]="amber",tremor[[#This Row],[Longitude]],0)</f>
        <v>0</v>
      </c>
      <c r="M54" s="7">
        <f>IF(tremor[[#This Row],[Type]]="Amber",tremor[[#This Row],[Latitude]],0)</f>
        <v>0</v>
      </c>
      <c r="N54" s="7">
        <f>IF(tremor[[#This Row],[Type]]="Trailing",tremor[[#This Row],[Longitude]],0)</f>
        <v>0</v>
      </c>
      <c r="O54" s="7">
        <f>IF(tremor[[#This Row],[Type]]="Trailing",tremor[[#This Row],[Latitude]],0)</f>
        <v>0</v>
      </c>
      <c r="P54" s="7">
        <f>IF(tremor[[#This Row],[Type]]="",tremor[[#This Row],[Longitude]],0)</f>
        <v>-2.9609999999999999</v>
      </c>
      <c r="Q54" s="7">
        <f>IF(tremor[[#This Row],[Type]]="",tremor[[#This Row],[Latitude]],0)</f>
        <v>53.789000000000001</v>
      </c>
      <c r="R54" s="23">
        <v>2</v>
      </c>
    </row>
    <row r="55" spans="1:18" x14ac:dyDescent="0.25">
      <c r="A55" s="8">
        <v>43448</v>
      </c>
      <c r="B55" s="10">
        <v>0.54571759259259256</v>
      </c>
      <c r="C55" s="7">
        <v>53.789000000000001</v>
      </c>
      <c r="D55" s="7">
        <v>-2.9630000000000001</v>
      </c>
      <c r="E55" s="23">
        <v>1</v>
      </c>
      <c r="F55" s="22">
        <v>-0.6</v>
      </c>
      <c r="G55" s="21"/>
      <c r="I55" s="7">
        <f>IF(tremor[[#This Row],[Type]]="red",tremor[[#This Row],[Longitude]],0)</f>
        <v>0</v>
      </c>
      <c r="J55" s="7">
        <f>IF(tremor[[#This Row],[Type]]="Red",tremor[[#This Row],[Latitude]],0)</f>
        <v>0</v>
      </c>
      <c r="K55" s="12" t="str">
        <f>TEXT(tremor[[#This Row],[Date]],"d/mm")&amp;" , "&amp;TEXT(tremor[[#This Row],[Magnitude (ML)]],"0.0")&amp;"ML"</f>
        <v>14/12 , -0.6ML</v>
      </c>
      <c r="L55" s="7">
        <f>IF(tremor[[#This Row],[Type]]="amber",tremor[[#This Row],[Longitude]],0)</f>
        <v>0</v>
      </c>
      <c r="M55" s="7">
        <f>IF(tremor[[#This Row],[Type]]="Amber",tremor[[#This Row],[Latitude]],0)</f>
        <v>0</v>
      </c>
      <c r="N55" s="7">
        <f>IF(tremor[[#This Row],[Type]]="Trailing",tremor[[#This Row],[Longitude]],0)</f>
        <v>0</v>
      </c>
      <c r="O55" s="7">
        <f>IF(tremor[[#This Row],[Type]]="Trailing",tremor[[#This Row],[Latitude]],0)</f>
        <v>0</v>
      </c>
      <c r="P55" s="7">
        <f>IF(tremor[[#This Row],[Type]]="",tremor[[#This Row],[Longitude]],0)</f>
        <v>-2.9630000000000001</v>
      </c>
      <c r="Q55" s="7">
        <f>IF(tremor[[#This Row],[Type]]="",tremor[[#This Row],[Latitude]],0)</f>
        <v>53.789000000000001</v>
      </c>
      <c r="R55" s="23">
        <v>2</v>
      </c>
    </row>
    <row r="56" spans="1:18" x14ac:dyDescent="0.25">
      <c r="A56" s="8">
        <v>43448</v>
      </c>
      <c r="B56" s="10">
        <v>0.5458912037037037</v>
      </c>
      <c r="C56" s="7">
        <v>53.789000000000001</v>
      </c>
      <c r="D56" s="7">
        <v>-2.9620000000000002</v>
      </c>
      <c r="E56" s="23">
        <v>1</v>
      </c>
      <c r="F56" s="22">
        <v>-0.2</v>
      </c>
      <c r="G56" s="21"/>
      <c r="I56" s="7">
        <f>IF(tremor[[#This Row],[Type]]="red",tremor[[#This Row],[Longitude]],0)</f>
        <v>0</v>
      </c>
      <c r="J56" s="7">
        <f>IF(tremor[[#This Row],[Type]]="Red",tremor[[#This Row],[Latitude]],0)</f>
        <v>0</v>
      </c>
      <c r="K56" s="12" t="str">
        <f>TEXT(tremor[[#This Row],[Date]],"d/mm")&amp;" , "&amp;TEXT(tremor[[#This Row],[Magnitude (ML)]],"0.0")&amp;"ML"</f>
        <v>14/12 , -0.2ML</v>
      </c>
      <c r="L56" s="7">
        <f>IF(tremor[[#This Row],[Type]]="amber",tremor[[#This Row],[Longitude]],0)</f>
        <v>0</v>
      </c>
      <c r="M56" s="7">
        <f>IF(tremor[[#This Row],[Type]]="Amber",tremor[[#This Row],[Latitude]],0)</f>
        <v>0</v>
      </c>
      <c r="N56" s="7">
        <f>IF(tremor[[#This Row],[Type]]="Trailing",tremor[[#This Row],[Longitude]],0)</f>
        <v>0</v>
      </c>
      <c r="O56" s="7">
        <f>IF(tremor[[#This Row],[Type]]="Trailing",tremor[[#This Row],[Latitude]],0)</f>
        <v>0</v>
      </c>
      <c r="P56" s="7">
        <f>IF(tremor[[#This Row],[Type]]="",tremor[[#This Row],[Longitude]],0)</f>
        <v>-2.9620000000000002</v>
      </c>
      <c r="Q56" s="7">
        <f>IF(tremor[[#This Row],[Type]]="",tremor[[#This Row],[Latitude]],0)</f>
        <v>53.789000000000001</v>
      </c>
      <c r="R56" s="23">
        <v>2</v>
      </c>
    </row>
    <row r="57" spans="1:18" x14ac:dyDescent="0.25">
      <c r="A57" s="8">
        <v>43448</v>
      </c>
      <c r="B57" s="10">
        <v>0.54626157407407405</v>
      </c>
      <c r="C57" s="7">
        <v>53.789000000000001</v>
      </c>
      <c r="D57" s="7">
        <v>-2.9620000000000002</v>
      </c>
      <c r="E57" s="23">
        <v>1</v>
      </c>
      <c r="F57" s="22">
        <v>-0.5</v>
      </c>
      <c r="G57" s="21"/>
      <c r="I57" s="7">
        <f>IF(tremor[[#This Row],[Type]]="red",tremor[[#This Row],[Longitude]],0)</f>
        <v>0</v>
      </c>
      <c r="J57" s="7">
        <f>IF(tremor[[#This Row],[Type]]="Red",tremor[[#This Row],[Latitude]],0)</f>
        <v>0</v>
      </c>
      <c r="K57" s="12" t="str">
        <f>TEXT(tremor[[#This Row],[Date]],"d/mm")&amp;" , "&amp;TEXT(tremor[[#This Row],[Magnitude (ML)]],"0.0")&amp;"ML"</f>
        <v>14/12 , -0.5ML</v>
      </c>
      <c r="L57" s="7">
        <f>IF(tremor[[#This Row],[Type]]="amber",tremor[[#This Row],[Longitude]],0)</f>
        <v>0</v>
      </c>
      <c r="M57" s="7">
        <f>IF(tremor[[#This Row],[Type]]="Amber",tremor[[#This Row],[Latitude]],0)</f>
        <v>0</v>
      </c>
      <c r="N57" s="7">
        <f>IF(tremor[[#This Row],[Type]]="Trailing",tremor[[#This Row],[Longitude]],0)</f>
        <v>0</v>
      </c>
      <c r="O57" s="7">
        <f>IF(tremor[[#This Row],[Type]]="Trailing",tremor[[#This Row],[Latitude]],0)</f>
        <v>0</v>
      </c>
      <c r="P57" s="7">
        <f>IF(tremor[[#This Row],[Type]]="",tremor[[#This Row],[Longitude]],0)</f>
        <v>-2.9620000000000002</v>
      </c>
      <c r="Q57" s="7">
        <f>IF(tremor[[#This Row],[Type]]="",tremor[[#This Row],[Latitude]],0)</f>
        <v>53.789000000000001</v>
      </c>
      <c r="R57" s="23">
        <v>2</v>
      </c>
    </row>
    <row r="58" spans="1:18" x14ac:dyDescent="0.25">
      <c r="A58" s="8">
        <v>43448</v>
      </c>
      <c r="B58" s="10">
        <v>0.54850694444444448</v>
      </c>
      <c r="C58" s="7">
        <v>53.789000000000001</v>
      </c>
      <c r="D58" s="7">
        <v>-2.96</v>
      </c>
      <c r="E58" s="23">
        <v>1</v>
      </c>
      <c r="F58" s="22">
        <v>0.1</v>
      </c>
      <c r="G58" s="21"/>
      <c r="I58" s="7">
        <f>IF(tremor[[#This Row],[Type]]="red",tremor[[#This Row],[Longitude]],0)</f>
        <v>0</v>
      </c>
      <c r="J58" s="7">
        <f>IF(tremor[[#This Row],[Type]]="Red",tremor[[#This Row],[Latitude]],0)</f>
        <v>0</v>
      </c>
      <c r="K58" s="12" t="str">
        <f>TEXT(tremor[[#This Row],[Date]],"d/mm")&amp;" , "&amp;TEXT(tremor[[#This Row],[Magnitude (ML)]],"0.0")&amp;"ML"</f>
        <v>14/12 , 0.1ML</v>
      </c>
      <c r="L58" s="7">
        <f>IF(tremor[[#This Row],[Type]]="amber",tremor[[#This Row],[Longitude]],0)</f>
        <v>0</v>
      </c>
      <c r="M58" s="7">
        <f>IF(tremor[[#This Row],[Type]]="Amber",tremor[[#This Row],[Latitude]],0)</f>
        <v>0</v>
      </c>
      <c r="N58" s="7">
        <f>IF(tremor[[#This Row],[Type]]="Trailing",tremor[[#This Row],[Longitude]],0)</f>
        <v>0</v>
      </c>
      <c r="O58" s="7">
        <f>IF(tremor[[#This Row],[Type]]="Trailing",tremor[[#This Row],[Latitude]],0)</f>
        <v>0</v>
      </c>
      <c r="P58" s="7">
        <f>IF(tremor[[#This Row],[Type]]="",tremor[[#This Row],[Longitude]],0)</f>
        <v>-2.96</v>
      </c>
      <c r="Q58" s="7">
        <f>IF(tremor[[#This Row],[Type]]="",tremor[[#This Row],[Latitude]],0)</f>
        <v>53.789000000000001</v>
      </c>
      <c r="R58" s="23">
        <v>2</v>
      </c>
    </row>
    <row r="59" spans="1:18" x14ac:dyDescent="0.25">
      <c r="A59" s="8">
        <v>43448</v>
      </c>
      <c r="B59" s="10">
        <v>0.55451388888888886</v>
      </c>
      <c r="C59" s="7">
        <v>53.789000000000001</v>
      </c>
      <c r="D59" s="7">
        <v>-2.9620000000000002</v>
      </c>
      <c r="E59" s="23">
        <v>1</v>
      </c>
      <c r="F59" s="22">
        <v>-0.1</v>
      </c>
      <c r="G59" s="21"/>
      <c r="I59" s="7">
        <f>IF(tremor[[#This Row],[Type]]="red",tremor[[#This Row],[Longitude]],0)</f>
        <v>0</v>
      </c>
      <c r="J59" s="7">
        <f>IF(tremor[[#This Row],[Type]]="Red",tremor[[#This Row],[Latitude]],0)</f>
        <v>0</v>
      </c>
      <c r="K59" s="12" t="str">
        <f>TEXT(tremor[[#This Row],[Date]],"d/mm")&amp;" , "&amp;TEXT(tremor[[#This Row],[Magnitude (ML)]],"0.0")&amp;"ML"</f>
        <v>14/12 , -0.1ML</v>
      </c>
      <c r="L59" s="7">
        <f>IF(tremor[[#This Row],[Type]]="amber",tremor[[#This Row],[Longitude]],0)</f>
        <v>0</v>
      </c>
      <c r="M59" s="7">
        <f>IF(tremor[[#This Row],[Type]]="Amber",tremor[[#This Row],[Latitude]],0)</f>
        <v>0</v>
      </c>
      <c r="N59" s="7">
        <f>IF(tremor[[#This Row],[Type]]="Trailing",tremor[[#This Row],[Longitude]],0)</f>
        <v>0</v>
      </c>
      <c r="O59" s="7">
        <f>IF(tremor[[#This Row],[Type]]="Trailing",tremor[[#This Row],[Latitude]],0)</f>
        <v>0</v>
      </c>
      <c r="P59" s="7">
        <f>IF(tremor[[#This Row],[Type]]="",tremor[[#This Row],[Longitude]],0)</f>
        <v>-2.9620000000000002</v>
      </c>
      <c r="Q59" s="7">
        <f>IF(tremor[[#This Row],[Type]]="",tremor[[#This Row],[Latitude]],0)</f>
        <v>53.789000000000001</v>
      </c>
      <c r="R59" s="23">
        <v>2</v>
      </c>
    </row>
    <row r="60" spans="1:18" x14ac:dyDescent="0.25">
      <c r="A60" s="8">
        <v>43448</v>
      </c>
      <c r="B60" s="10">
        <v>0.56576388888888884</v>
      </c>
      <c r="C60" s="7">
        <v>53.789000000000001</v>
      </c>
      <c r="D60" s="7">
        <v>-2.9620000000000002</v>
      </c>
      <c r="E60" s="23">
        <v>1</v>
      </c>
      <c r="F60" s="22">
        <v>-0.3</v>
      </c>
      <c r="G60" s="21"/>
      <c r="I60" s="7">
        <f>IF(tremor[[#This Row],[Type]]="red",tremor[[#This Row],[Longitude]],0)</f>
        <v>0</v>
      </c>
      <c r="J60" s="7">
        <f>IF(tremor[[#This Row],[Type]]="Red",tremor[[#This Row],[Latitude]],0)</f>
        <v>0</v>
      </c>
      <c r="K60" s="12" t="str">
        <f>TEXT(tremor[[#This Row],[Date]],"d/mm")&amp;" , "&amp;TEXT(tremor[[#This Row],[Magnitude (ML)]],"0.0")&amp;"ML"</f>
        <v>14/12 , -0.3ML</v>
      </c>
      <c r="L60" s="7">
        <f>IF(tremor[[#This Row],[Type]]="amber",tremor[[#This Row],[Longitude]],0)</f>
        <v>0</v>
      </c>
      <c r="M60" s="7">
        <f>IF(tremor[[#This Row],[Type]]="Amber",tremor[[#This Row],[Latitude]],0)</f>
        <v>0</v>
      </c>
      <c r="N60" s="7">
        <f>IF(tremor[[#This Row],[Type]]="Trailing",tremor[[#This Row],[Longitude]],0)</f>
        <v>0</v>
      </c>
      <c r="O60" s="7">
        <f>IF(tremor[[#This Row],[Type]]="Trailing",tremor[[#This Row],[Latitude]],0)</f>
        <v>0</v>
      </c>
      <c r="P60" s="7">
        <f>IF(tremor[[#This Row],[Type]]="",tremor[[#This Row],[Longitude]],0)</f>
        <v>-2.9620000000000002</v>
      </c>
      <c r="Q60" s="7">
        <f>IF(tremor[[#This Row],[Type]]="",tremor[[#This Row],[Latitude]],0)</f>
        <v>53.789000000000001</v>
      </c>
      <c r="R60" s="23">
        <v>2</v>
      </c>
    </row>
    <row r="61" spans="1:18" x14ac:dyDescent="0.25">
      <c r="A61" s="8">
        <v>43448</v>
      </c>
      <c r="B61" s="10">
        <v>0.56655092592592593</v>
      </c>
      <c r="C61" s="7">
        <v>53.79</v>
      </c>
      <c r="D61" s="7">
        <v>-2.9630000000000001</v>
      </c>
      <c r="E61" s="23">
        <v>1</v>
      </c>
      <c r="F61" s="22">
        <v>-0.5</v>
      </c>
      <c r="G61" s="21"/>
      <c r="I61" s="7">
        <f>IF(tremor[[#This Row],[Type]]="red",tremor[[#This Row],[Longitude]],0)</f>
        <v>0</v>
      </c>
      <c r="J61" s="7">
        <f>IF(tremor[[#This Row],[Type]]="Red",tremor[[#This Row],[Latitude]],0)</f>
        <v>0</v>
      </c>
      <c r="K61" s="12" t="str">
        <f>TEXT(tremor[[#This Row],[Date]],"d/mm")&amp;" , "&amp;TEXT(tremor[[#This Row],[Magnitude (ML)]],"0.0")&amp;"ML"</f>
        <v>14/12 , -0.5ML</v>
      </c>
      <c r="L61" s="7">
        <f>IF(tremor[[#This Row],[Type]]="amber",tremor[[#This Row],[Longitude]],0)</f>
        <v>0</v>
      </c>
      <c r="M61" s="7">
        <f>IF(tremor[[#This Row],[Type]]="Amber",tremor[[#This Row],[Latitude]],0)</f>
        <v>0</v>
      </c>
      <c r="N61" s="7">
        <f>IF(tremor[[#This Row],[Type]]="Trailing",tremor[[#This Row],[Longitude]],0)</f>
        <v>0</v>
      </c>
      <c r="O61" s="7">
        <f>IF(tremor[[#This Row],[Type]]="Trailing",tremor[[#This Row],[Latitude]],0)</f>
        <v>0</v>
      </c>
      <c r="P61" s="7">
        <f>IF(tremor[[#This Row],[Type]]="",tremor[[#This Row],[Longitude]],0)</f>
        <v>-2.9630000000000001</v>
      </c>
      <c r="Q61" s="7">
        <f>IF(tremor[[#This Row],[Type]]="",tremor[[#This Row],[Latitude]],0)</f>
        <v>53.79</v>
      </c>
      <c r="R61" s="23">
        <v>2</v>
      </c>
    </row>
    <row r="62" spans="1:18" x14ac:dyDescent="0.25">
      <c r="A62" s="8">
        <v>43448</v>
      </c>
      <c r="B62" s="10">
        <v>0.57020833333333332</v>
      </c>
      <c r="C62" s="7">
        <v>53.789000000000001</v>
      </c>
      <c r="D62" s="7">
        <v>-2.9590000000000001</v>
      </c>
      <c r="E62" s="23">
        <v>2</v>
      </c>
      <c r="F62" s="22">
        <v>0.9</v>
      </c>
      <c r="G62" s="21" t="s">
        <v>6</v>
      </c>
      <c r="I62" s="7">
        <f>IF(tremor[[#This Row],[Type]]="red",tremor[[#This Row],[Longitude]],0)</f>
        <v>-2.9590000000000001</v>
      </c>
      <c r="J62" s="7">
        <f>IF(tremor[[#This Row],[Type]]="Red",tremor[[#This Row],[Latitude]],0)</f>
        <v>53.789000000000001</v>
      </c>
      <c r="K62" s="12" t="str">
        <f>TEXT(tremor[[#This Row],[Date]],"d/mm")&amp;" , "&amp;TEXT(tremor[[#This Row],[Magnitude (ML)]],"0.0")&amp;"ML"</f>
        <v>14/12 , 0.9ML</v>
      </c>
      <c r="L62" s="7">
        <f>IF(tremor[[#This Row],[Type]]="amber",tremor[[#This Row],[Longitude]],0)</f>
        <v>0</v>
      </c>
      <c r="M62" s="7">
        <f>IF(tremor[[#This Row],[Type]]="Amber",tremor[[#This Row],[Latitude]],0)</f>
        <v>0</v>
      </c>
      <c r="N62" s="7">
        <f>IF(tremor[[#This Row],[Type]]="Trailing",tremor[[#This Row],[Longitude]],0)</f>
        <v>0</v>
      </c>
      <c r="O62" s="7">
        <f>IF(tremor[[#This Row],[Type]]="Trailing",tremor[[#This Row],[Latitude]],0)</f>
        <v>0</v>
      </c>
      <c r="P62" s="7">
        <f>IF(tremor[[#This Row],[Type]]="",tremor[[#This Row],[Longitude]],0)</f>
        <v>0</v>
      </c>
      <c r="Q62" s="7">
        <f>IF(tremor[[#This Row],[Type]]="",tremor[[#This Row],[Latitude]],0)</f>
        <v>0</v>
      </c>
      <c r="R62" s="23">
        <v>2</v>
      </c>
    </row>
    <row r="63" spans="1:18" x14ac:dyDescent="0.25">
      <c r="A63" s="8">
        <v>43448</v>
      </c>
      <c r="B63" s="10">
        <v>0.61940972222222224</v>
      </c>
      <c r="C63" s="7">
        <v>53.789000000000001</v>
      </c>
      <c r="D63" s="7">
        <v>-2.9609999999999999</v>
      </c>
      <c r="E63" s="23">
        <v>2</v>
      </c>
      <c r="F63" s="22">
        <v>0.1</v>
      </c>
      <c r="G63" s="21"/>
      <c r="I63" s="7">
        <f>IF(tremor[[#This Row],[Type]]="red",tremor[[#This Row],[Longitude]],0)</f>
        <v>0</v>
      </c>
      <c r="J63" s="7">
        <f>IF(tremor[[#This Row],[Type]]="Red",tremor[[#This Row],[Latitude]],0)</f>
        <v>0</v>
      </c>
      <c r="K63" s="12" t="str">
        <f>TEXT(tremor[[#This Row],[Date]],"d/mm")&amp;" , "&amp;TEXT(tremor[[#This Row],[Magnitude (ML)]],"0.0")&amp;"ML"</f>
        <v>14/12 , 0.1ML</v>
      </c>
      <c r="L63" s="7">
        <f>IF(tremor[[#This Row],[Type]]="amber",tremor[[#This Row],[Longitude]],0)</f>
        <v>0</v>
      </c>
      <c r="M63" s="7">
        <f>IF(tremor[[#This Row],[Type]]="Amber",tremor[[#This Row],[Latitude]],0)</f>
        <v>0</v>
      </c>
      <c r="N63" s="7">
        <f>IF(tremor[[#This Row],[Type]]="Trailing",tremor[[#This Row],[Longitude]],0)</f>
        <v>0</v>
      </c>
      <c r="O63" s="7">
        <f>IF(tremor[[#This Row],[Type]]="Trailing",tremor[[#This Row],[Latitude]],0)</f>
        <v>0</v>
      </c>
      <c r="P63" s="7">
        <f>IF(tremor[[#This Row],[Type]]="",tremor[[#This Row],[Longitude]],0)</f>
        <v>-2.9609999999999999</v>
      </c>
      <c r="Q63" s="7">
        <f>IF(tremor[[#This Row],[Type]]="",tremor[[#This Row],[Latitude]],0)</f>
        <v>53.789000000000001</v>
      </c>
      <c r="R63" s="23">
        <v>2</v>
      </c>
    </row>
  </sheetData>
  <conditionalFormatting sqref="A7:Q63">
    <cfRule type="expression" dxfId="28" priority="25">
      <formula>$G7="Trailing"</formula>
    </cfRule>
    <cfRule type="expression" dxfId="27" priority="26">
      <formula>$G7="Amber"</formula>
    </cfRule>
    <cfRule type="expression" dxfId="26" priority="27">
      <formula>$G7="Red"</formula>
    </cfRule>
  </conditionalFormatting>
  <hyperlinks>
    <hyperlink ref="D2" r:id="rId1"/>
  </hyperlinks>
  <pageMargins left="0.7" right="0.7" top="0.75" bottom="0.75" header="0.3" footer="0.3"/>
  <pageSetup paperSize="9" orientation="portrait" r:id="rId2"/>
  <drawing r:id="rId3"/>
  <tableParts count="1">
    <tablePart r:id="rId4"/>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1:S69"/>
  <sheetViews>
    <sheetView showGridLines="0" topLeftCell="A16" workbookViewId="0">
      <selection activeCell="I38" sqref="I38"/>
    </sheetView>
  </sheetViews>
  <sheetFormatPr defaultRowHeight="15" x14ac:dyDescent="0.25"/>
  <cols>
    <col min="2" max="2" width="10.7109375" bestFit="1" customWidth="1"/>
    <col min="3" max="3" width="14.140625" customWidth="1"/>
    <col min="4" max="4" width="12" customWidth="1"/>
    <col min="5" max="5" width="12.7109375" customWidth="1"/>
    <col min="6" max="6" width="14" customWidth="1"/>
    <col min="7" max="7" width="12.85546875" customWidth="1"/>
    <col min="8" max="8" width="11.140625" customWidth="1"/>
    <col min="9" max="9" width="26.85546875" customWidth="1"/>
    <col min="10" max="18" width="0.140625" customWidth="1"/>
    <col min="19" max="19" width="18.140625" customWidth="1"/>
  </cols>
  <sheetData>
    <row r="31" spans="2:17" x14ac:dyDescent="0.25">
      <c r="B31" s="24" t="s">
        <v>50</v>
      </c>
      <c r="C31" s="24"/>
      <c r="D31" s="24"/>
      <c r="E31" s="24"/>
      <c r="F31" s="24"/>
      <c r="G31" s="24"/>
      <c r="H31" s="24"/>
      <c r="I31" s="24"/>
      <c r="J31" s="24"/>
      <c r="K31" s="24"/>
      <c r="L31" s="24"/>
      <c r="M31" s="24"/>
      <c r="N31" s="24"/>
      <c r="O31" s="24"/>
      <c r="P31" s="24"/>
      <c r="Q31" s="24"/>
    </row>
    <row r="33" spans="2:19" x14ac:dyDescent="0.25">
      <c r="B33" s="25" t="s">
        <v>0</v>
      </c>
      <c r="C33" s="26" t="s">
        <v>1</v>
      </c>
      <c r="D33" s="26" t="s">
        <v>2</v>
      </c>
      <c r="E33" s="26" t="s">
        <v>3</v>
      </c>
      <c r="F33" s="26" t="s">
        <v>4</v>
      </c>
      <c r="G33" s="26" t="s">
        <v>5</v>
      </c>
      <c r="H33" s="26" t="s">
        <v>9</v>
      </c>
      <c r="I33" s="26" t="s">
        <v>10</v>
      </c>
      <c r="J33" s="27" t="s">
        <v>16</v>
      </c>
      <c r="K33" s="27" t="s">
        <v>15</v>
      </c>
      <c r="L33" s="27" t="s">
        <v>23</v>
      </c>
      <c r="M33" s="27" t="s">
        <v>18</v>
      </c>
      <c r="N33" s="27" t="s">
        <v>17</v>
      </c>
      <c r="O33" s="27" t="s">
        <v>20</v>
      </c>
      <c r="P33" s="27" t="s">
        <v>19</v>
      </c>
      <c r="Q33" s="27" t="s">
        <v>22</v>
      </c>
      <c r="R33" s="27" t="s">
        <v>21</v>
      </c>
      <c r="S33" s="28" t="s">
        <v>48</v>
      </c>
    </row>
    <row r="34" spans="2:19" x14ac:dyDescent="0.25">
      <c r="B34" s="36">
        <v>43391</v>
      </c>
      <c r="C34" s="37">
        <v>0.98937384259259264</v>
      </c>
      <c r="D34" s="38">
        <v>53.786000000000001</v>
      </c>
      <c r="E34" s="38">
        <v>-2.9780000000000002</v>
      </c>
      <c r="F34" s="39">
        <v>2</v>
      </c>
      <c r="G34" s="40">
        <v>-0.3</v>
      </c>
      <c r="H34" s="45"/>
      <c r="I34" s="46"/>
      <c r="J34" s="38">
        <f>IF(tremor[[#This Row],[Type]]="red",tremor[[#This Row],[Longitude]],0)</f>
        <v>0</v>
      </c>
      <c r="K34" s="38">
        <f>IF(tremor[[#This Row],[Type]]="Red",tremor[[#This Row],[Latitude]],0)</f>
        <v>0</v>
      </c>
      <c r="L34" s="41" t="str">
        <f>TEXT(tremor[[#This Row],[Date]],"d/mm")&amp;" , "&amp;TEXT(tremor[[#This Row],[Magnitude (ML)]],"0.0")&amp;"ML"</f>
        <v>29/10 , -0.2ML</v>
      </c>
      <c r="M34" s="38">
        <f>IF(tremor[[#This Row],[Type]]="amber",tremor[[#This Row],[Longitude]],0)</f>
        <v>0</v>
      </c>
      <c r="N34" s="38">
        <f>IF(tremor[[#This Row],[Type]]="Amber",tremor[[#This Row],[Latitude]],0)</f>
        <v>0</v>
      </c>
      <c r="O34" s="38">
        <f>IF(tremor[[#This Row],[Type]]="Trailing",tremor[[#This Row],[Longitude]],0)</f>
        <v>0</v>
      </c>
      <c r="P34" s="38">
        <f>IF(tremor[[#This Row],[Type]]="Trailing",tremor[[#This Row],[Latitude]],0)</f>
        <v>0</v>
      </c>
      <c r="Q34" s="38">
        <f>IF(tremor[[#This Row],[Type]]="",tremor[[#This Row],[Longitude]],0)</f>
        <v>-2.964</v>
      </c>
      <c r="R34" s="38">
        <f>IF(tremor[[#This Row],[Type]]="",tremor[[#This Row],[Latitude]],0)</f>
        <v>53.787999999999997</v>
      </c>
      <c r="S34" s="42">
        <v>1</v>
      </c>
    </row>
    <row r="35" spans="2:19" x14ac:dyDescent="0.25">
      <c r="B35" s="43">
        <v>43391</v>
      </c>
      <c r="C35" s="29">
        <v>0.95470833333333338</v>
      </c>
      <c r="D35" s="30">
        <v>53.783000000000001</v>
      </c>
      <c r="E35" s="30">
        <v>-2.9750000000000001</v>
      </c>
      <c r="F35" s="31">
        <v>3</v>
      </c>
      <c r="G35" s="32">
        <v>-0.8</v>
      </c>
      <c r="H35" s="33"/>
      <c r="I35" s="34"/>
      <c r="J35" s="30">
        <f>IF(tremor[[#This Row],[Type]]="red",tremor[[#This Row],[Longitude]],0)</f>
        <v>-2.9620000000000002</v>
      </c>
      <c r="K35" s="30">
        <f>IF(tremor[[#This Row],[Type]]="Red",tremor[[#This Row],[Latitude]],0)</f>
        <v>53.789000000000001</v>
      </c>
      <c r="L35" s="35" t="str">
        <f>TEXT(tremor[[#This Row],[Date]],"d/mm")&amp;" , "&amp;TEXT(tremor[[#This Row],[Magnitude (ML)]],"0.0")&amp;"ML"</f>
        <v>29/10 , 1.1ML</v>
      </c>
      <c r="M35" s="30">
        <f>IF(tremor[[#This Row],[Type]]="amber",tremor[[#This Row],[Longitude]],0)</f>
        <v>0</v>
      </c>
      <c r="N35" s="30">
        <f>IF(tremor[[#This Row],[Type]]="Amber",tremor[[#This Row],[Latitude]],0)</f>
        <v>0</v>
      </c>
      <c r="O35" s="30">
        <f>IF(tremor[[#This Row],[Type]]="Trailing",tremor[[#This Row],[Longitude]],0)</f>
        <v>0</v>
      </c>
      <c r="P35" s="30">
        <f>IF(tremor[[#This Row],[Type]]="Trailing",tremor[[#This Row],[Latitude]],0)</f>
        <v>0</v>
      </c>
      <c r="Q35" s="30">
        <f>IF(tremor[[#This Row],[Type]]="",tremor[[#This Row],[Longitude]],0)</f>
        <v>0</v>
      </c>
      <c r="R35" s="30">
        <f>IF(tremor[[#This Row],[Type]]="",tremor[[#This Row],[Latitude]],0)</f>
        <v>0</v>
      </c>
      <c r="S35" s="44">
        <v>1</v>
      </c>
    </row>
    <row r="36" spans="2:19" x14ac:dyDescent="0.25">
      <c r="B36" s="36">
        <v>43391</v>
      </c>
      <c r="C36" s="37">
        <v>0.65895370370370376</v>
      </c>
      <c r="D36" s="38">
        <v>53.784999999999997</v>
      </c>
      <c r="E36" s="38">
        <v>-2.9750000000000001</v>
      </c>
      <c r="F36" s="39">
        <v>3</v>
      </c>
      <c r="G36" s="40">
        <v>-0.2</v>
      </c>
      <c r="H36" s="45"/>
      <c r="I36" s="46"/>
      <c r="J36" s="38">
        <f>IF(tremor[[#This Row],[Type]]="red",tremor[[#This Row],[Longitude]],0)</f>
        <v>0</v>
      </c>
      <c r="K36" s="38">
        <f>IF(tremor[[#This Row],[Type]]="Red",tremor[[#This Row],[Latitude]],0)</f>
        <v>0</v>
      </c>
      <c r="L36" s="41" t="str">
        <f>TEXT(tremor[[#This Row],[Date]],"d/mm")&amp;" , "&amp;TEXT(tremor[[#This Row],[Magnitude (ML)]],"0.0")&amp;"ML"</f>
        <v>30/10 , -0.4ML</v>
      </c>
      <c r="M36" s="38">
        <f>IF(tremor[[#This Row],[Type]]="amber",tremor[[#This Row],[Longitude]],0)</f>
        <v>0</v>
      </c>
      <c r="N36" s="38">
        <f>IF(tremor[[#This Row],[Type]]="Amber",tremor[[#This Row],[Latitude]],0)</f>
        <v>0</v>
      </c>
      <c r="O36" s="38">
        <f>IF(tremor[[#This Row],[Type]]="Trailing",tremor[[#This Row],[Longitude]],0)</f>
        <v>0</v>
      </c>
      <c r="P36" s="38">
        <f>IF(tremor[[#This Row],[Type]]="Trailing",tremor[[#This Row],[Latitude]],0)</f>
        <v>0</v>
      </c>
      <c r="Q36" s="38">
        <f>IF(tremor[[#This Row],[Type]]="",tremor[[#This Row],[Longitude]],0)</f>
        <v>-2.964</v>
      </c>
      <c r="R36" s="38">
        <f>IF(tremor[[#This Row],[Type]]="",tremor[[#This Row],[Latitude]],0)</f>
        <v>53.786999999999999</v>
      </c>
      <c r="S36" s="42">
        <v>1</v>
      </c>
    </row>
    <row r="37" spans="2:19" x14ac:dyDescent="0.25">
      <c r="B37" s="43">
        <v>43392</v>
      </c>
      <c r="C37" s="29">
        <v>0.55611689814814813</v>
      </c>
      <c r="D37" s="30">
        <v>53.783000000000001</v>
      </c>
      <c r="E37" s="30">
        <v>-2.976</v>
      </c>
      <c r="F37" s="31">
        <v>3</v>
      </c>
      <c r="G37" s="32">
        <v>0.3</v>
      </c>
      <c r="H37" s="33"/>
      <c r="I37" s="34"/>
      <c r="J37" s="30">
        <f>IF(tremor[[#This Row],[Type]]="red",tremor[[#This Row],[Longitude]],0)</f>
        <v>0</v>
      </c>
      <c r="K37" s="30">
        <f>IF(tremor[[#This Row],[Type]]="Red",tremor[[#This Row],[Latitude]],0)</f>
        <v>0</v>
      </c>
      <c r="L37" s="35" t="str">
        <f>TEXT(tremor[[#This Row],[Date]],"d/mm")&amp;" , "&amp;TEXT(tremor[[#This Row],[Magnitude (ML)]],"0.0")&amp;"ML"</f>
        <v>30/10 , -0.5ML</v>
      </c>
      <c r="M37" s="30">
        <f>IF(tremor[[#This Row],[Type]]="amber",tremor[[#This Row],[Longitude]],0)</f>
        <v>0</v>
      </c>
      <c r="N37" s="30">
        <f>IF(tremor[[#This Row],[Type]]="Amber",tremor[[#This Row],[Latitude]],0)</f>
        <v>0</v>
      </c>
      <c r="O37" s="30">
        <f>IF(tremor[[#This Row],[Type]]="Trailing",tremor[[#This Row],[Longitude]],0)</f>
        <v>0</v>
      </c>
      <c r="P37" s="30">
        <f>IF(tremor[[#This Row],[Type]]="Trailing",tremor[[#This Row],[Latitude]],0)</f>
        <v>0</v>
      </c>
      <c r="Q37" s="30">
        <f>IF(tremor[[#This Row],[Type]]="",tremor[[#This Row],[Longitude]],0)</f>
        <v>-2.9630000000000001</v>
      </c>
      <c r="R37" s="30">
        <f>IF(tremor[[#This Row],[Type]]="",tremor[[#This Row],[Latitude]],0)</f>
        <v>53.787999999999997</v>
      </c>
      <c r="S37" s="44">
        <v>1</v>
      </c>
    </row>
    <row r="38" spans="2:19" x14ac:dyDescent="0.25">
      <c r="B38" s="36">
        <v>43393</v>
      </c>
      <c r="C38" s="37">
        <v>0.15557175925925926</v>
      </c>
      <c r="D38" s="38">
        <v>53.786000000000001</v>
      </c>
      <c r="E38" s="38">
        <v>-2.9780000000000002</v>
      </c>
      <c r="F38" s="39">
        <v>3</v>
      </c>
      <c r="G38" s="40">
        <v>0</v>
      </c>
      <c r="H38" s="45"/>
      <c r="I38" s="46"/>
      <c r="J38" s="38">
        <f>IF(tremor[[#This Row],[Type]]="red",tremor[[#This Row],[Longitude]],0)</f>
        <v>0</v>
      </c>
      <c r="K38" s="38">
        <f>IF(tremor[[#This Row],[Type]]="Red",tremor[[#This Row],[Latitude]],0)</f>
        <v>0</v>
      </c>
      <c r="L38" s="41" t="str">
        <f>TEXT(tremor[[#This Row],[Date]],"d/mm")&amp;" , "&amp;TEXT(tremor[[#This Row],[Magnitude (ML)]],"0.0")&amp;"ML"</f>
        <v>30/10 , -0.3ML</v>
      </c>
      <c r="M38" s="38">
        <f>IF(tremor[[#This Row],[Type]]="amber",tremor[[#This Row],[Longitude]],0)</f>
        <v>0</v>
      </c>
      <c r="N38" s="38">
        <f>IF(tremor[[#This Row],[Type]]="Amber",tremor[[#This Row],[Latitude]],0)</f>
        <v>0</v>
      </c>
      <c r="O38" s="38">
        <f>IF(tremor[[#This Row],[Type]]="Trailing",tremor[[#This Row],[Longitude]],0)</f>
        <v>0</v>
      </c>
      <c r="P38" s="38">
        <f>IF(tremor[[#This Row],[Type]]="Trailing",tremor[[#This Row],[Latitude]],0)</f>
        <v>0</v>
      </c>
      <c r="Q38" s="38">
        <f>IF(tremor[[#This Row],[Type]]="",tremor[[#This Row],[Longitude]],0)</f>
        <v>-2.9620000000000002</v>
      </c>
      <c r="R38" s="38">
        <f>IF(tremor[[#This Row],[Type]]="",tremor[[#This Row],[Latitude]],0)</f>
        <v>53.787999999999997</v>
      </c>
      <c r="S38" s="42">
        <v>1</v>
      </c>
    </row>
    <row r="39" spans="2:19" x14ac:dyDescent="0.25">
      <c r="B39" s="43">
        <v>43396</v>
      </c>
      <c r="C39" s="29">
        <v>0.61495949074074074</v>
      </c>
      <c r="D39" s="30">
        <v>53.786999999999999</v>
      </c>
      <c r="E39" s="30">
        <v>-2.9769999999999999</v>
      </c>
      <c r="F39" s="31">
        <v>3</v>
      </c>
      <c r="G39" s="32">
        <v>0.4</v>
      </c>
      <c r="H39" s="33" t="s">
        <v>8</v>
      </c>
      <c r="I39" s="34"/>
      <c r="J39" s="30">
        <f>IF(tremor[[#This Row],[Type]]="red",tremor[[#This Row],[Longitude]],0)</f>
        <v>0</v>
      </c>
      <c r="K39" s="30">
        <f>IF(tremor[[#This Row],[Type]]="Red",tremor[[#This Row],[Latitude]],0)</f>
        <v>0</v>
      </c>
      <c r="L39" s="35" t="str">
        <f>TEXT(tremor[[#This Row],[Date]],"d/mm")&amp;" , "&amp;TEXT(tremor[[#This Row],[Magnitude (ML)]],"0.0")&amp;"ML"</f>
        <v>1/11 , -0.3ML</v>
      </c>
      <c r="M39" s="30">
        <f>IF(tremor[[#This Row],[Type]]="amber",tremor[[#This Row],[Longitude]],0)</f>
        <v>0</v>
      </c>
      <c r="N39" s="30">
        <f>IF(tremor[[#This Row],[Type]]="Amber",tremor[[#This Row],[Latitude]],0)</f>
        <v>0</v>
      </c>
      <c r="O39" s="30">
        <f>IF(tremor[[#This Row],[Type]]="Trailing",tremor[[#This Row],[Longitude]],0)</f>
        <v>0</v>
      </c>
      <c r="P39" s="30">
        <f>IF(tremor[[#This Row],[Type]]="Trailing",tremor[[#This Row],[Latitude]],0)</f>
        <v>0</v>
      </c>
      <c r="Q39" s="30">
        <f>IF(tremor[[#This Row],[Type]]="",tremor[[#This Row],[Longitude]],0)</f>
        <v>-2.964</v>
      </c>
      <c r="R39" s="30">
        <f>IF(tremor[[#This Row],[Type]]="",tremor[[#This Row],[Latitude]],0)</f>
        <v>53.787999999999997</v>
      </c>
      <c r="S39" s="44">
        <v>1</v>
      </c>
    </row>
    <row r="40" spans="2:19" x14ac:dyDescent="0.25">
      <c r="B40" s="36">
        <v>43397</v>
      </c>
      <c r="C40" s="37">
        <v>0.99737152777777771</v>
      </c>
      <c r="D40" s="38">
        <v>53.783000000000001</v>
      </c>
      <c r="E40" s="38">
        <v>-2.968</v>
      </c>
      <c r="F40" s="39">
        <v>3</v>
      </c>
      <c r="G40" s="40">
        <v>0</v>
      </c>
      <c r="H40" s="45"/>
      <c r="I40" s="46"/>
      <c r="J40" s="38">
        <f>IF(tremor[[#This Row],[Type]]="red",tremor[[#This Row],[Longitude]],0)</f>
        <v>0</v>
      </c>
      <c r="K40" s="38">
        <f>IF(tremor[[#This Row],[Type]]="Red",tremor[[#This Row],[Latitude]],0)</f>
        <v>0</v>
      </c>
      <c r="L40" s="41" t="str">
        <f>TEXT(tremor[[#This Row],[Date]],"d/mm")&amp;" , "&amp;TEXT(tremor[[#This Row],[Magnitude (ML)]],"0.0")&amp;"ML"</f>
        <v>2/11 , -0.5ML</v>
      </c>
      <c r="M40" s="38">
        <f>IF(tremor[[#This Row],[Type]]="amber",tremor[[#This Row],[Longitude]],0)</f>
        <v>0</v>
      </c>
      <c r="N40" s="38">
        <f>IF(tremor[[#This Row],[Type]]="Amber",tremor[[#This Row],[Latitude]],0)</f>
        <v>0</v>
      </c>
      <c r="O40" s="38">
        <f>IF(tremor[[#This Row],[Type]]="Trailing",tremor[[#This Row],[Longitude]],0)</f>
        <v>0</v>
      </c>
      <c r="P40" s="38">
        <f>IF(tremor[[#This Row],[Type]]="Trailing",tremor[[#This Row],[Latitude]],0)</f>
        <v>0</v>
      </c>
      <c r="Q40" s="38">
        <f>IF(tremor[[#This Row],[Type]]="",tremor[[#This Row],[Longitude]],0)</f>
        <v>-2.9620000000000002</v>
      </c>
      <c r="R40" s="38">
        <f>IF(tremor[[#This Row],[Type]]="",tremor[[#This Row],[Latitude]],0)</f>
        <v>53.787999999999997</v>
      </c>
      <c r="S40" s="42">
        <v>1</v>
      </c>
    </row>
    <row r="41" spans="2:19" x14ac:dyDescent="0.25">
      <c r="B41" s="43">
        <v>43397</v>
      </c>
      <c r="C41" s="29">
        <v>0.61007291666666663</v>
      </c>
      <c r="D41" s="30">
        <v>53.784999999999997</v>
      </c>
      <c r="E41" s="30">
        <v>-2.9670000000000001</v>
      </c>
      <c r="F41" s="31">
        <v>3</v>
      </c>
      <c r="G41" s="32">
        <v>0.1</v>
      </c>
      <c r="H41" s="33"/>
      <c r="I41" s="34"/>
      <c r="J41" s="30">
        <f>IF(tremor[[#This Row],[Type]]="red",tremor[[#This Row],[Longitude]],0)</f>
        <v>0</v>
      </c>
      <c r="K41" s="30">
        <f>IF(tremor[[#This Row],[Type]]="Red",tremor[[#This Row],[Latitude]],0)</f>
        <v>0</v>
      </c>
      <c r="L41" s="35" t="str">
        <f>TEXT(tremor[[#This Row],[Date]],"d/mm")&amp;" , "&amp;TEXT(tremor[[#This Row],[Magnitude (ML)]],"0.0")&amp;"ML"</f>
        <v>2/11 , -0.5ML</v>
      </c>
      <c r="M41" s="30">
        <f>IF(tremor[[#This Row],[Type]]="amber",tremor[[#This Row],[Longitude]],0)</f>
        <v>0</v>
      </c>
      <c r="N41" s="30">
        <f>IF(tremor[[#This Row],[Type]]="Amber",tremor[[#This Row],[Latitude]],0)</f>
        <v>0</v>
      </c>
      <c r="O41" s="30">
        <f>IF(tremor[[#This Row],[Type]]="Trailing",tremor[[#This Row],[Longitude]],0)</f>
        <v>0</v>
      </c>
      <c r="P41" s="30">
        <f>IF(tremor[[#This Row],[Type]]="Trailing",tremor[[#This Row],[Latitude]],0)</f>
        <v>0</v>
      </c>
      <c r="Q41" s="30">
        <f>IF(tremor[[#This Row],[Type]]="",tremor[[#This Row],[Longitude]],0)</f>
        <v>-2.9630000000000001</v>
      </c>
      <c r="R41" s="30">
        <f>IF(tremor[[#This Row],[Type]]="",tremor[[#This Row],[Latitude]],0)</f>
        <v>53.787999999999997</v>
      </c>
      <c r="S41" s="44">
        <v>1</v>
      </c>
    </row>
    <row r="42" spans="2:19" x14ac:dyDescent="0.25">
      <c r="B42" s="36">
        <v>43397</v>
      </c>
      <c r="C42" s="37">
        <v>0.57744791666666673</v>
      </c>
      <c r="D42" s="38">
        <v>53.783999999999999</v>
      </c>
      <c r="E42" s="38">
        <v>-2.97</v>
      </c>
      <c r="F42" s="39">
        <v>2</v>
      </c>
      <c r="G42" s="40">
        <v>-0.1</v>
      </c>
      <c r="H42" s="45"/>
      <c r="I42" s="46"/>
      <c r="J42" s="38">
        <f>IF(tremor[[#This Row],[Type]]="red",tremor[[#This Row],[Longitude]],0)</f>
        <v>0</v>
      </c>
      <c r="K42" s="38">
        <f>IF(tremor[[#This Row],[Type]]="Red",tremor[[#This Row],[Latitude]],0)</f>
        <v>0</v>
      </c>
      <c r="L42" s="41" t="str">
        <f>TEXT(tremor[[#This Row],[Date]],"d/mm")&amp;" , "&amp;TEXT(tremor[[#This Row],[Magnitude (ML)]],"0.0")&amp;"ML"</f>
        <v>4/11 , 0.7ML</v>
      </c>
      <c r="M42" s="38">
        <f>IF(tremor[[#This Row],[Type]]="amber",tremor[[#This Row],[Longitude]],0)</f>
        <v>0</v>
      </c>
      <c r="N42" s="38">
        <f>IF(tremor[[#This Row],[Type]]="Amber",tremor[[#This Row],[Latitude]],0)</f>
        <v>0</v>
      </c>
      <c r="O42" s="38">
        <f>IF(tremor[[#This Row],[Type]]="Trailing",tremor[[#This Row],[Longitude]],0)</f>
        <v>-2.9580000000000002</v>
      </c>
      <c r="P42" s="38">
        <f>IF(tremor[[#This Row],[Type]]="Trailing",tremor[[#This Row],[Latitude]],0)</f>
        <v>53.786999999999999</v>
      </c>
      <c r="Q42" s="38">
        <f>IF(tremor[[#This Row],[Type]]="",tremor[[#This Row],[Longitude]],0)</f>
        <v>0</v>
      </c>
      <c r="R42" s="38">
        <f>IF(tremor[[#This Row],[Type]]="",tremor[[#This Row],[Latitude]],0)</f>
        <v>0</v>
      </c>
      <c r="S42" s="42">
        <v>1</v>
      </c>
    </row>
    <row r="43" spans="2:19" x14ac:dyDescent="0.25">
      <c r="B43" s="43">
        <v>43397</v>
      </c>
      <c r="C43" s="29">
        <v>0.56002893518518515</v>
      </c>
      <c r="D43" s="30">
        <v>53.783999999999999</v>
      </c>
      <c r="E43" s="30">
        <v>-2.97</v>
      </c>
      <c r="F43" s="31">
        <v>3</v>
      </c>
      <c r="G43" s="32">
        <v>0.4</v>
      </c>
      <c r="H43" s="33"/>
      <c r="I43" s="34"/>
      <c r="J43" s="30">
        <f>IF(tremor[[#This Row],[Type]]="red",tremor[[#This Row],[Longitude]],0)</f>
        <v>0</v>
      </c>
      <c r="K43" s="30">
        <f>IF(tremor[[#This Row],[Type]]="Red",tremor[[#This Row],[Latitude]],0)</f>
        <v>0</v>
      </c>
      <c r="L43" s="35" t="str">
        <f>TEXT(tremor[[#This Row],[Date]],"d/mm")&amp;" , "&amp;TEXT(tremor[[#This Row],[Magnitude (ML)]],"0.0")&amp;"ML"</f>
        <v>10/12 , -0.3ML</v>
      </c>
      <c r="M43" s="30">
        <f>IF(tremor[[#This Row],[Type]]="amber",tremor[[#This Row],[Longitude]],0)</f>
        <v>0</v>
      </c>
      <c r="N43" s="30">
        <f>IF(tremor[[#This Row],[Type]]="Amber",tremor[[#This Row],[Latitude]],0)</f>
        <v>0</v>
      </c>
      <c r="O43" s="30">
        <f>IF(tremor[[#This Row],[Type]]="Trailing",tremor[[#This Row],[Longitude]],0)</f>
        <v>0</v>
      </c>
      <c r="P43" s="30">
        <f>IF(tremor[[#This Row],[Type]]="Trailing",tremor[[#This Row],[Latitude]],0)</f>
        <v>0</v>
      </c>
      <c r="Q43" s="30">
        <f>IF(tremor[[#This Row],[Type]]="",tremor[[#This Row],[Longitude]],0)</f>
        <v>-2.96</v>
      </c>
      <c r="R43" s="30">
        <f>IF(tremor[[#This Row],[Type]]="",tremor[[#This Row],[Latitude]],0)</f>
        <v>53.787999999999997</v>
      </c>
      <c r="S43" s="44">
        <v>1</v>
      </c>
    </row>
    <row r="44" spans="2:19" x14ac:dyDescent="0.25">
      <c r="B44" s="36">
        <v>43397</v>
      </c>
      <c r="C44" s="37">
        <v>0.54339467592592594</v>
      </c>
      <c r="D44" s="38">
        <v>53.784999999999997</v>
      </c>
      <c r="E44" s="38">
        <v>-2.9710000000000001</v>
      </c>
      <c r="F44" s="39">
        <v>3</v>
      </c>
      <c r="G44" s="40">
        <v>0.5</v>
      </c>
      <c r="H44" s="45"/>
      <c r="I44" s="46" t="s">
        <v>11</v>
      </c>
      <c r="J44" s="38">
        <f>IF(tremor[[#This Row],[Type]]="red",tremor[[#This Row],[Longitude]],0)</f>
        <v>0</v>
      </c>
      <c r="K44" s="38">
        <f>IF(tremor[[#This Row],[Type]]="Red",tremor[[#This Row],[Latitude]],0)</f>
        <v>0</v>
      </c>
      <c r="L44" s="41" t="str">
        <f>TEXT(tremor[[#This Row],[Date]],"d/mm")&amp;" , "&amp;TEXT(tremor[[#This Row],[Magnitude (ML)]],"0.0")&amp;"ML"</f>
        <v>11/12 , -0.1ML</v>
      </c>
      <c r="M44" s="38">
        <f>IF(tremor[[#This Row],[Type]]="amber",tremor[[#This Row],[Longitude]],0)</f>
        <v>0</v>
      </c>
      <c r="N44" s="38">
        <f>IF(tremor[[#This Row],[Type]]="Amber",tremor[[#This Row],[Latitude]],0)</f>
        <v>0</v>
      </c>
      <c r="O44" s="38">
        <f>IF(tremor[[#This Row],[Type]]="Trailing",tremor[[#This Row],[Longitude]],0)</f>
        <v>0</v>
      </c>
      <c r="P44" s="38">
        <f>IF(tremor[[#This Row],[Type]]="Trailing",tremor[[#This Row],[Latitude]],0)</f>
        <v>0</v>
      </c>
      <c r="Q44" s="38">
        <f>IF(tremor[[#This Row],[Type]]="",tremor[[#This Row],[Longitude]],0)</f>
        <v>-2.9630000000000001</v>
      </c>
      <c r="R44" s="38">
        <f>IF(tremor[[#This Row],[Type]]="",tremor[[#This Row],[Latitude]],0)</f>
        <v>53.789000000000001</v>
      </c>
      <c r="S44" s="42">
        <v>1</v>
      </c>
    </row>
    <row r="45" spans="2:19" x14ac:dyDescent="0.25">
      <c r="B45" s="43">
        <v>43398</v>
      </c>
      <c r="C45" s="29">
        <v>0.71126504629629628</v>
      </c>
      <c r="D45" s="30">
        <v>53.786000000000001</v>
      </c>
      <c r="E45" s="30">
        <v>-2.9630000000000001</v>
      </c>
      <c r="F45" s="31">
        <v>2</v>
      </c>
      <c r="G45" s="32">
        <v>-0.6</v>
      </c>
      <c r="H45" s="33"/>
      <c r="I45" s="34"/>
      <c r="J45" s="30">
        <f>IF(tremor[[#This Row],[Type]]="red",tremor[[#This Row],[Longitude]],0)</f>
        <v>0</v>
      </c>
      <c r="K45" s="30">
        <f>IF(tremor[[#This Row],[Type]]="Red",tremor[[#This Row],[Latitude]],0)</f>
        <v>0</v>
      </c>
      <c r="L45" s="35" t="str">
        <f>TEXT(tremor[[#This Row],[Date]],"d/mm")&amp;" , "&amp;TEXT(tremor[[#This Row],[Magnitude (ML)]],"0.0")&amp;"ML"</f>
        <v>11/12 , -0.2ML</v>
      </c>
      <c r="M45" s="30">
        <f>IF(tremor[[#This Row],[Type]]="amber",tremor[[#This Row],[Longitude]],0)</f>
        <v>0</v>
      </c>
      <c r="N45" s="30">
        <f>IF(tremor[[#This Row],[Type]]="Amber",tremor[[#This Row],[Latitude]],0)</f>
        <v>0</v>
      </c>
      <c r="O45" s="30">
        <f>IF(tremor[[#This Row],[Type]]="Trailing",tremor[[#This Row],[Longitude]],0)</f>
        <v>0</v>
      </c>
      <c r="P45" s="30">
        <f>IF(tremor[[#This Row],[Type]]="Trailing",tremor[[#This Row],[Latitude]],0)</f>
        <v>0</v>
      </c>
      <c r="Q45" s="30">
        <f>IF(tremor[[#This Row],[Type]]="",tremor[[#This Row],[Longitude]],0)</f>
        <v>-2.9630000000000001</v>
      </c>
      <c r="R45" s="30">
        <f>IF(tremor[[#This Row],[Type]]="",tremor[[#This Row],[Latitude]],0)</f>
        <v>53.789000000000001</v>
      </c>
      <c r="S45" s="44">
        <v>1</v>
      </c>
    </row>
    <row r="46" spans="2:19" x14ac:dyDescent="0.25">
      <c r="B46" s="36">
        <v>43398</v>
      </c>
      <c r="C46" s="37">
        <v>0.70872453703703708</v>
      </c>
      <c r="D46" s="38">
        <v>53.786999999999999</v>
      </c>
      <c r="E46" s="38">
        <v>-2.968</v>
      </c>
      <c r="F46" s="39">
        <v>2</v>
      </c>
      <c r="G46" s="40">
        <v>-0.1</v>
      </c>
      <c r="H46" s="45"/>
      <c r="I46" s="46"/>
      <c r="J46" s="38">
        <f>IF(tremor[[#This Row],[Type]]="red",tremor[[#This Row],[Longitude]],0)</f>
        <v>0</v>
      </c>
      <c r="K46" s="38">
        <f>IF(tremor[[#This Row],[Type]]="Red",tremor[[#This Row],[Latitude]],0)</f>
        <v>0</v>
      </c>
      <c r="L46" s="41" t="str">
        <f>TEXT(tremor[[#This Row],[Date]],"d/mm")&amp;" , "&amp;TEXT(tremor[[#This Row],[Magnitude (ML)]],"0.0")&amp;"ML"</f>
        <v>11/12 , -0.4ML</v>
      </c>
      <c r="M46" s="38">
        <f>IF(tremor[[#This Row],[Type]]="amber",tremor[[#This Row],[Longitude]],0)</f>
        <v>0</v>
      </c>
      <c r="N46" s="38">
        <f>IF(tremor[[#This Row],[Type]]="Amber",tremor[[#This Row],[Latitude]],0)</f>
        <v>0</v>
      </c>
      <c r="O46" s="38">
        <f>IF(tremor[[#This Row],[Type]]="Trailing",tremor[[#This Row],[Longitude]],0)</f>
        <v>0</v>
      </c>
      <c r="P46" s="38">
        <f>IF(tremor[[#This Row],[Type]]="Trailing",tremor[[#This Row],[Latitude]],0)</f>
        <v>0</v>
      </c>
      <c r="Q46" s="38">
        <f>IF(tremor[[#This Row],[Type]]="",tremor[[#This Row],[Longitude]],0)</f>
        <v>-2.964</v>
      </c>
      <c r="R46" s="38">
        <f>IF(tremor[[#This Row],[Type]]="",tremor[[#This Row],[Latitude]],0)</f>
        <v>53.79</v>
      </c>
      <c r="S46" s="42">
        <v>1</v>
      </c>
    </row>
    <row r="47" spans="2:19" x14ac:dyDescent="0.25">
      <c r="B47" s="43">
        <v>43398</v>
      </c>
      <c r="C47" s="29">
        <v>0.62461921296296297</v>
      </c>
      <c r="D47" s="30">
        <v>53.787999999999997</v>
      </c>
      <c r="E47" s="30">
        <v>-2.9649999999999999</v>
      </c>
      <c r="F47" s="31">
        <v>2</v>
      </c>
      <c r="G47" s="32">
        <v>0.3</v>
      </c>
      <c r="H47" s="33" t="s">
        <v>8</v>
      </c>
      <c r="I47" s="34"/>
      <c r="J47" s="30">
        <f>IF(tremor[[#This Row],[Type]]="red",tremor[[#This Row],[Longitude]],0)</f>
        <v>0</v>
      </c>
      <c r="K47" s="30">
        <f>IF(tremor[[#This Row],[Type]]="Red",tremor[[#This Row],[Latitude]],0)</f>
        <v>0</v>
      </c>
      <c r="L47" s="35" t="str">
        <f>TEXT(tremor[[#This Row],[Date]],"d/mm")&amp;" , "&amp;TEXT(tremor[[#This Row],[Magnitude (ML)]],"0.0")&amp;"ML"</f>
        <v>11/12 , 0.1ML</v>
      </c>
      <c r="M47" s="30">
        <f>IF(tremor[[#This Row],[Type]]="amber",tremor[[#This Row],[Longitude]],0)</f>
        <v>0</v>
      </c>
      <c r="N47" s="30">
        <f>IF(tremor[[#This Row],[Type]]="Amber",tremor[[#This Row],[Latitude]],0)</f>
        <v>0</v>
      </c>
      <c r="O47" s="30">
        <f>IF(tremor[[#This Row],[Type]]="Trailing",tremor[[#This Row],[Longitude]],0)</f>
        <v>0</v>
      </c>
      <c r="P47" s="30">
        <f>IF(tremor[[#This Row],[Type]]="Trailing",tremor[[#This Row],[Latitude]],0)</f>
        <v>0</v>
      </c>
      <c r="Q47" s="30">
        <f>IF(tremor[[#This Row],[Type]]="",tremor[[#This Row],[Longitude]],0)</f>
        <v>-2.9609999999999999</v>
      </c>
      <c r="R47" s="30">
        <f>IF(tremor[[#This Row],[Type]]="",tremor[[#This Row],[Latitude]],0)</f>
        <v>53.789000000000001</v>
      </c>
      <c r="S47" s="44">
        <v>1</v>
      </c>
    </row>
    <row r="48" spans="2:19" x14ac:dyDescent="0.25">
      <c r="B48" s="36">
        <v>43399</v>
      </c>
      <c r="C48" s="37">
        <v>0.86067939814814809</v>
      </c>
      <c r="D48" s="38">
        <v>53.786000000000001</v>
      </c>
      <c r="E48" s="38">
        <v>-2.9660000000000002</v>
      </c>
      <c r="F48" s="39">
        <v>2</v>
      </c>
      <c r="G48" s="40">
        <v>-0.1</v>
      </c>
      <c r="H48" s="45"/>
      <c r="I48" s="46"/>
      <c r="J48" s="38">
        <f>IF(tremor[[#This Row],[Type]]="red",tremor[[#This Row],[Longitude]],0)</f>
        <v>0</v>
      </c>
      <c r="K48" s="38">
        <f>IF(tremor[[#This Row],[Type]]="Red",tremor[[#This Row],[Latitude]],0)</f>
        <v>0</v>
      </c>
      <c r="L48" s="41" t="str">
        <f>TEXT(tremor[[#This Row],[Date]],"d/mm")&amp;" , "&amp;TEXT(tremor[[#This Row],[Magnitude (ML)]],"0.0")&amp;"ML"</f>
        <v>11/12 , -0.1ML</v>
      </c>
      <c r="M48" s="38">
        <f>IF(tremor[[#This Row],[Type]]="amber",tremor[[#This Row],[Longitude]],0)</f>
        <v>0</v>
      </c>
      <c r="N48" s="38">
        <f>IF(tremor[[#This Row],[Type]]="Amber",tremor[[#This Row],[Latitude]],0)</f>
        <v>0</v>
      </c>
      <c r="O48" s="38">
        <f>IF(tremor[[#This Row],[Type]]="Trailing",tremor[[#This Row],[Longitude]],0)</f>
        <v>0</v>
      </c>
      <c r="P48" s="38">
        <f>IF(tremor[[#This Row],[Type]]="Trailing",tremor[[#This Row],[Latitude]],0)</f>
        <v>0</v>
      </c>
      <c r="Q48" s="38">
        <f>IF(tremor[[#This Row],[Type]]="",tremor[[#This Row],[Longitude]],0)</f>
        <v>-2.9620000000000002</v>
      </c>
      <c r="R48" s="38">
        <f>IF(tremor[[#This Row],[Type]]="",tremor[[#This Row],[Latitude]],0)</f>
        <v>53.787999999999997</v>
      </c>
      <c r="S48" s="42">
        <v>1</v>
      </c>
    </row>
    <row r="49" spans="2:19" x14ac:dyDescent="0.25">
      <c r="B49" s="43">
        <v>43399</v>
      </c>
      <c r="C49" s="29">
        <v>0.48401041666666672</v>
      </c>
      <c r="D49" s="30">
        <v>53.786000000000001</v>
      </c>
      <c r="E49" s="30">
        <v>-2.9620000000000002</v>
      </c>
      <c r="F49" s="31">
        <v>2</v>
      </c>
      <c r="G49" s="32">
        <v>0.8</v>
      </c>
      <c r="H49" s="33" t="s">
        <v>6</v>
      </c>
      <c r="I49" s="34"/>
      <c r="J49" s="30">
        <f>IF(tremor[[#This Row],[Type]]="red",tremor[[#This Row],[Longitude]],0)</f>
        <v>0</v>
      </c>
      <c r="K49" s="30">
        <f>IF(tremor[[#This Row],[Type]]="Red",tremor[[#This Row],[Latitude]],0)</f>
        <v>0</v>
      </c>
      <c r="L49" s="35" t="str">
        <f>TEXT(tremor[[#This Row],[Date]],"d/mm")&amp;" , "&amp;TEXT(tremor[[#This Row],[Magnitude (ML)]],"0.0")&amp;"ML"</f>
        <v>11/12 , 0.0ML</v>
      </c>
      <c r="M49" s="30">
        <f>IF(tremor[[#This Row],[Type]]="amber",tremor[[#This Row],[Longitude]],0)</f>
        <v>0</v>
      </c>
      <c r="N49" s="30">
        <f>IF(tremor[[#This Row],[Type]]="Amber",tremor[[#This Row],[Latitude]],0)</f>
        <v>0</v>
      </c>
      <c r="O49" s="30">
        <f>IF(tremor[[#This Row],[Type]]="Trailing",tremor[[#This Row],[Longitude]],0)</f>
        <v>0</v>
      </c>
      <c r="P49" s="30">
        <f>IF(tremor[[#This Row],[Type]]="Trailing",tremor[[#This Row],[Latitude]],0)</f>
        <v>0</v>
      </c>
      <c r="Q49" s="30">
        <f>IF(tremor[[#This Row],[Type]]="",tremor[[#This Row],[Longitude]],0)</f>
        <v>-2.9620000000000002</v>
      </c>
      <c r="R49" s="30">
        <f>IF(tremor[[#This Row],[Type]]="",tremor[[#This Row],[Latitude]],0)</f>
        <v>53.79</v>
      </c>
      <c r="S49" s="44">
        <v>1</v>
      </c>
    </row>
    <row r="50" spans="2:19" x14ac:dyDescent="0.25">
      <c r="B50" s="36">
        <v>43399</v>
      </c>
      <c r="C50" s="37">
        <v>0.47690509259259262</v>
      </c>
      <c r="D50" s="38">
        <v>53.787999999999997</v>
      </c>
      <c r="E50" s="38">
        <v>-2.964</v>
      </c>
      <c r="F50" s="39">
        <v>2</v>
      </c>
      <c r="G50" s="40">
        <v>0.2</v>
      </c>
      <c r="H50" s="45"/>
      <c r="I50" s="46"/>
      <c r="J50" s="38">
        <f>IF(tremor[[#This Row],[Type]]="red",tremor[[#This Row],[Longitude]],0)</f>
        <v>0</v>
      </c>
      <c r="K50" s="38">
        <f>IF(tremor[[#This Row],[Type]]="Red",tremor[[#This Row],[Latitude]],0)</f>
        <v>0</v>
      </c>
      <c r="L50" s="41" t="str">
        <f>TEXT(tremor[[#This Row],[Date]],"d/mm")&amp;" , "&amp;TEXT(tremor[[#This Row],[Magnitude (ML)]],"0.0")&amp;"ML"</f>
        <v>11/12 , -0.4ML</v>
      </c>
      <c r="M50" s="38">
        <f>IF(tremor[[#This Row],[Type]]="amber",tremor[[#This Row],[Longitude]],0)</f>
        <v>0</v>
      </c>
      <c r="N50" s="38">
        <f>IF(tremor[[#This Row],[Type]]="Amber",tremor[[#This Row],[Latitude]],0)</f>
        <v>0</v>
      </c>
      <c r="O50" s="38">
        <f>IF(tremor[[#This Row],[Type]]="Trailing",tremor[[#This Row],[Longitude]],0)</f>
        <v>0</v>
      </c>
      <c r="P50" s="38">
        <f>IF(tremor[[#This Row],[Type]]="Trailing",tremor[[#This Row],[Latitude]],0)</f>
        <v>0</v>
      </c>
      <c r="Q50" s="38">
        <f>IF(tremor[[#This Row],[Type]]="",tremor[[#This Row],[Longitude]],0)</f>
        <v>-2.9630000000000001</v>
      </c>
      <c r="R50" s="38">
        <f>IF(tremor[[#This Row],[Type]]="",tremor[[#This Row],[Latitude]],0)</f>
        <v>53.789000000000001</v>
      </c>
      <c r="S50" s="42">
        <v>1</v>
      </c>
    </row>
    <row r="51" spans="2:19" x14ac:dyDescent="0.25">
      <c r="B51" s="43">
        <v>43399</v>
      </c>
      <c r="C51" s="29">
        <v>9.2379629629629631E-2</v>
      </c>
      <c r="D51" s="30">
        <v>53.786999999999999</v>
      </c>
      <c r="E51" s="30">
        <v>-2.9660000000000002</v>
      </c>
      <c r="F51" s="31">
        <v>2</v>
      </c>
      <c r="G51" s="32">
        <v>-0.2</v>
      </c>
      <c r="H51" s="33"/>
      <c r="I51" s="34"/>
      <c r="J51" s="30">
        <f>IF(tremor[[#This Row],[Type]]="red",tremor[[#This Row],[Longitude]],0)</f>
        <v>0</v>
      </c>
      <c r="K51" s="30">
        <f>IF(tremor[[#This Row],[Type]]="Red",tremor[[#This Row],[Latitude]],0)</f>
        <v>0</v>
      </c>
      <c r="L51" s="35" t="str">
        <f>TEXT(tremor[[#This Row],[Date]],"d/mm")&amp;" , "&amp;TEXT(tremor[[#This Row],[Magnitude (ML)]],"0.0")&amp;"ML"</f>
        <v>11/12 , -0.5ML</v>
      </c>
      <c r="M51" s="30">
        <f>IF(tremor[[#This Row],[Type]]="amber",tremor[[#This Row],[Longitude]],0)</f>
        <v>0</v>
      </c>
      <c r="N51" s="30">
        <f>IF(tremor[[#This Row],[Type]]="Amber",tremor[[#This Row],[Latitude]],0)</f>
        <v>0</v>
      </c>
      <c r="O51" s="30">
        <f>IF(tremor[[#This Row],[Type]]="Trailing",tremor[[#This Row],[Longitude]],0)</f>
        <v>0</v>
      </c>
      <c r="P51" s="30">
        <f>IF(tremor[[#This Row],[Type]]="Trailing",tremor[[#This Row],[Latitude]],0)</f>
        <v>0</v>
      </c>
      <c r="Q51" s="30">
        <f>IF(tremor[[#This Row],[Type]]="",tremor[[#This Row],[Longitude]],0)</f>
        <v>-2.9620000000000002</v>
      </c>
      <c r="R51" s="30">
        <f>IF(tremor[[#This Row],[Type]]="",tremor[[#This Row],[Latitude]],0)</f>
        <v>53.79</v>
      </c>
      <c r="S51" s="44">
        <v>1</v>
      </c>
    </row>
    <row r="52" spans="2:19" x14ac:dyDescent="0.25">
      <c r="B52" s="36">
        <v>43400</v>
      </c>
      <c r="C52" s="37">
        <v>0.55040046296296297</v>
      </c>
      <c r="D52" s="38">
        <v>53.786999999999999</v>
      </c>
      <c r="E52" s="38">
        <v>-2.964</v>
      </c>
      <c r="F52" s="39">
        <v>2</v>
      </c>
      <c r="G52" s="40">
        <v>-0.4</v>
      </c>
      <c r="H52" s="45"/>
      <c r="I52" s="46"/>
      <c r="J52" s="38">
        <f>IF(tremor[[#This Row],[Type]]="red",tremor[[#This Row],[Longitude]],0)</f>
        <v>0</v>
      </c>
      <c r="K52" s="38">
        <f>IF(tremor[[#This Row],[Type]]="Red",tremor[[#This Row],[Latitude]],0)</f>
        <v>0</v>
      </c>
      <c r="L52" s="41" t="str">
        <f>TEXT(tremor[[#This Row],[Date]],"d/mm")&amp;" , "&amp;TEXT(tremor[[#This Row],[Magnitude (ML)]],"0.0")&amp;"ML"</f>
        <v>11/12 , 0.0ML</v>
      </c>
      <c r="M52" s="38">
        <f>IF(tremor[[#This Row],[Type]]="amber",tremor[[#This Row],[Longitude]],0)</f>
        <v>0</v>
      </c>
      <c r="N52" s="38">
        <f>IF(tremor[[#This Row],[Type]]="Amber",tremor[[#This Row],[Latitude]],0)</f>
        <v>0</v>
      </c>
      <c r="O52" s="38">
        <f>IF(tremor[[#This Row],[Type]]="Trailing",tremor[[#This Row],[Longitude]],0)</f>
        <v>0</v>
      </c>
      <c r="P52" s="38">
        <f>IF(tremor[[#This Row],[Type]]="Trailing",tremor[[#This Row],[Latitude]],0)</f>
        <v>0</v>
      </c>
      <c r="Q52" s="38">
        <f>IF(tremor[[#This Row],[Type]]="",tremor[[#This Row],[Longitude]],0)</f>
        <v>-2.9630000000000001</v>
      </c>
      <c r="R52" s="38">
        <f>IF(tremor[[#This Row],[Type]]="",tremor[[#This Row],[Latitude]],0)</f>
        <v>53.79</v>
      </c>
      <c r="S52" s="42">
        <v>1</v>
      </c>
    </row>
    <row r="53" spans="2:19" x14ac:dyDescent="0.25">
      <c r="B53" s="43">
        <v>43400</v>
      </c>
      <c r="C53" s="29">
        <v>0.48924884259259255</v>
      </c>
      <c r="D53" s="30">
        <v>53.787999999999997</v>
      </c>
      <c r="E53" s="30">
        <v>-2.9630000000000001</v>
      </c>
      <c r="F53" s="31">
        <v>2</v>
      </c>
      <c r="G53" s="32">
        <v>0</v>
      </c>
      <c r="H53" s="33"/>
      <c r="I53" s="34"/>
      <c r="J53" s="30">
        <f>IF(tremor[[#This Row],[Type]]="red",tremor[[#This Row],[Longitude]],0)</f>
        <v>0</v>
      </c>
      <c r="K53" s="30">
        <f>IF(tremor[[#This Row],[Type]]="Red",tremor[[#This Row],[Latitude]],0)</f>
        <v>0</v>
      </c>
      <c r="L53" s="35" t="str">
        <f>TEXT(tremor[[#This Row],[Date]],"d/mm")&amp;" , "&amp;TEXT(tremor[[#This Row],[Magnitude (ML)]],"0.0")&amp;"ML"</f>
        <v>11/12 , 1.5ML</v>
      </c>
      <c r="M53" s="30">
        <f>IF(tremor[[#This Row],[Type]]="amber",tremor[[#This Row],[Longitude]],0)</f>
        <v>0</v>
      </c>
      <c r="N53" s="30">
        <f>IF(tremor[[#This Row],[Type]]="Amber",tremor[[#This Row],[Latitude]],0)</f>
        <v>0</v>
      </c>
      <c r="O53" s="30">
        <f>IF(tremor[[#This Row],[Type]]="Trailing",tremor[[#This Row],[Longitude]],0)</f>
        <v>-2.9620000000000002</v>
      </c>
      <c r="P53" s="30">
        <f>IF(tremor[[#This Row],[Type]]="Trailing",tremor[[#This Row],[Latitude]],0)</f>
        <v>53.789000000000001</v>
      </c>
      <c r="Q53" s="30">
        <f>IF(tremor[[#This Row],[Type]]="",tremor[[#This Row],[Longitude]],0)</f>
        <v>0</v>
      </c>
      <c r="R53" s="30">
        <f>IF(tremor[[#This Row],[Type]]="",tremor[[#This Row],[Latitude]],0)</f>
        <v>0</v>
      </c>
      <c r="S53" s="44">
        <v>1</v>
      </c>
    </row>
    <row r="54" spans="2:19" x14ac:dyDescent="0.25">
      <c r="B54" s="36">
        <v>43400</v>
      </c>
      <c r="C54" s="37">
        <v>0.46338657407407408</v>
      </c>
      <c r="D54" s="38">
        <v>53.786999999999999</v>
      </c>
      <c r="E54" s="38">
        <v>-2.9649999999999999</v>
      </c>
      <c r="F54" s="39">
        <v>2</v>
      </c>
      <c r="G54" s="40">
        <v>-0.2</v>
      </c>
      <c r="H54" s="45"/>
      <c r="I54" s="46"/>
      <c r="J54" s="38">
        <f>IF(tremor[[#This Row],[Type]]="red",tremor[[#This Row],[Longitude]],0)</f>
        <v>0</v>
      </c>
      <c r="K54" s="38">
        <f>IF(tremor[[#This Row],[Type]]="Red",tremor[[#This Row],[Latitude]],0)</f>
        <v>0</v>
      </c>
      <c r="L54" s="41" t="str">
        <f>TEXT(tremor[[#This Row],[Date]],"d/mm")&amp;" , "&amp;TEXT(tremor[[#This Row],[Magnitude (ML)]],"0.0")&amp;"ML"</f>
        <v>13/12 , 0.0ML</v>
      </c>
      <c r="M54" s="38">
        <f>IF(tremor[[#This Row],[Type]]="amber",tremor[[#This Row],[Longitude]],0)</f>
        <v>0</v>
      </c>
      <c r="N54" s="38">
        <f>IF(tremor[[#This Row],[Type]]="Amber",tremor[[#This Row],[Latitude]],0)</f>
        <v>0</v>
      </c>
      <c r="O54" s="38">
        <f>IF(tremor[[#This Row],[Type]]="Trailing",tremor[[#This Row],[Longitude]],0)</f>
        <v>0</v>
      </c>
      <c r="P54" s="38">
        <f>IF(tremor[[#This Row],[Type]]="Trailing",tremor[[#This Row],[Latitude]],0)</f>
        <v>0</v>
      </c>
      <c r="Q54" s="38">
        <f>IF(tremor[[#This Row],[Type]]="",tremor[[#This Row],[Longitude]],0)</f>
        <v>-2.9609999999999999</v>
      </c>
      <c r="R54" s="38">
        <f>IF(tremor[[#This Row],[Type]]="",tremor[[#This Row],[Latitude]],0)</f>
        <v>53.789000000000001</v>
      </c>
      <c r="S54" s="42">
        <v>1</v>
      </c>
    </row>
    <row r="55" spans="2:19" x14ac:dyDescent="0.25">
      <c r="B55" s="43">
        <v>43400</v>
      </c>
      <c r="C55" s="29">
        <v>0.45515393518518521</v>
      </c>
      <c r="D55" s="30">
        <v>53.789000000000001</v>
      </c>
      <c r="E55" s="30">
        <v>-2.9630000000000001</v>
      </c>
      <c r="F55" s="31">
        <v>2</v>
      </c>
      <c r="G55" s="32">
        <v>0.8</v>
      </c>
      <c r="H55" s="33" t="s">
        <v>7</v>
      </c>
      <c r="I55" s="34"/>
      <c r="J55" s="30">
        <f>IF(tremor[[#This Row],[Type]]="red",tremor[[#This Row],[Longitude]],0)</f>
        <v>0</v>
      </c>
      <c r="K55" s="30">
        <f>IF(tremor[[#This Row],[Type]]="Red",tremor[[#This Row],[Latitude]],0)</f>
        <v>0</v>
      </c>
      <c r="L55" s="35" t="str">
        <f>TEXT(tremor[[#This Row],[Date]],"d/mm")&amp;" , "&amp;TEXT(tremor[[#This Row],[Magnitude (ML)]],"0.0")&amp;"ML"</f>
        <v>14/12 , -0.6ML</v>
      </c>
      <c r="M55" s="30">
        <f>IF(tremor[[#This Row],[Type]]="amber",tremor[[#This Row],[Longitude]],0)</f>
        <v>0</v>
      </c>
      <c r="N55" s="30">
        <f>IF(tremor[[#This Row],[Type]]="Amber",tremor[[#This Row],[Latitude]],0)</f>
        <v>0</v>
      </c>
      <c r="O55" s="30">
        <f>IF(tremor[[#This Row],[Type]]="Trailing",tremor[[#This Row],[Longitude]],0)</f>
        <v>0</v>
      </c>
      <c r="P55" s="30">
        <f>IF(tremor[[#This Row],[Type]]="Trailing",tremor[[#This Row],[Latitude]],0)</f>
        <v>0</v>
      </c>
      <c r="Q55" s="30">
        <f>IF(tremor[[#This Row],[Type]]="",tremor[[#This Row],[Longitude]],0)</f>
        <v>-2.9630000000000001</v>
      </c>
      <c r="R55" s="30">
        <f>IF(tremor[[#This Row],[Type]]="",tremor[[#This Row],[Latitude]],0)</f>
        <v>53.789000000000001</v>
      </c>
      <c r="S55" s="44">
        <v>1</v>
      </c>
    </row>
    <row r="56" spans="2:19" x14ac:dyDescent="0.25">
      <c r="B56" s="36">
        <v>43400</v>
      </c>
      <c r="C56" s="37">
        <v>0.44973842592592589</v>
      </c>
      <c r="D56" s="38">
        <v>53.786999999999999</v>
      </c>
      <c r="E56" s="38">
        <v>-2.9620000000000002</v>
      </c>
      <c r="F56" s="39">
        <v>2</v>
      </c>
      <c r="G56" s="40">
        <v>-0.3</v>
      </c>
      <c r="H56" s="45"/>
      <c r="I56" s="46"/>
      <c r="J56" s="38">
        <f>IF(tremor[[#This Row],[Type]]="red",tremor[[#This Row],[Longitude]],0)</f>
        <v>0</v>
      </c>
      <c r="K56" s="38">
        <f>IF(tremor[[#This Row],[Type]]="Red",tremor[[#This Row],[Latitude]],0)</f>
        <v>0</v>
      </c>
      <c r="L56" s="41" t="str">
        <f>TEXT(tremor[[#This Row],[Date]],"d/mm")&amp;" , "&amp;TEXT(tremor[[#This Row],[Magnitude (ML)]],"0.0")&amp;"ML"</f>
        <v>14/12 , -0.2ML</v>
      </c>
      <c r="M56" s="38">
        <f>IF(tremor[[#This Row],[Type]]="amber",tremor[[#This Row],[Longitude]],0)</f>
        <v>0</v>
      </c>
      <c r="N56" s="38">
        <f>IF(tremor[[#This Row],[Type]]="Amber",tremor[[#This Row],[Latitude]],0)</f>
        <v>0</v>
      </c>
      <c r="O56" s="38">
        <f>IF(tremor[[#This Row],[Type]]="Trailing",tremor[[#This Row],[Longitude]],0)</f>
        <v>0</v>
      </c>
      <c r="P56" s="38">
        <f>IF(tremor[[#This Row],[Type]]="Trailing",tremor[[#This Row],[Latitude]],0)</f>
        <v>0</v>
      </c>
      <c r="Q56" s="38">
        <f>IF(tremor[[#This Row],[Type]]="",tremor[[#This Row],[Longitude]],0)</f>
        <v>-2.9620000000000002</v>
      </c>
      <c r="R56" s="38">
        <f>IF(tremor[[#This Row],[Type]]="",tremor[[#This Row],[Latitude]],0)</f>
        <v>53.789000000000001</v>
      </c>
      <c r="S56" s="42">
        <v>1</v>
      </c>
    </row>
    <row r="57" spans="2:19" x14ac:dyDescent="0.25">
      <c r="B57" s="43">
        <v>43402</v>
      </c>
      <c r="C57" s="29">
        <v>0.8847060185185186</v>
      </c>
      <c r="D57" s="30">
        <v>53.786999999999999</v>
      </c>
      <c r="E57" s="30">
        <v>-2.964</v>
      </c>
      <c r="F57" s="31">
        <v>2</v>
      </c>
      <c r="G57" s="32">
        <v>0.1</v>
      </c>
      <c r="H57" s="33"/>
      <c r="I57" s="34"/>
      <c r="J57" s="30">
        <f>IF(tremor[[#This Row],[Type]]="red",tremor[[#This Row],[Longitude]],0)</f>
        <v>0</v>
      </c>
      <c r="K57" s="30">
        <f>IF(tremor[[#This Row],[Type]]="Red",tremor[[#This Row],[Latitude]],0)</f>
        <v>0</v>
      </c>
      <c r="L57" s="35" t="str">
        <f>TEXT(tremor[[#This Row],[Date]],"d/mm")&amp;" , "&amp;TEXT(tremor[[#This Row],[Magnitude (ML)]],"0.0")&amp;"ML"</f>
        <v>14/12 , -0.5ML</v>
      </c>
      <c r="M57" s="30">
        <f>IF(tremor[[#This Row],[Type]]="amber",tremor[[#This Row],[Longitude]],0)</f>
        <v>0</v>
      </c>
      <c r="N57" s="30">
        <f>IF(tremor[[#This Row],[Type]]="Amber",tremor[[#This Row],[Latitude]],0)</f>
        <v>0</v>
      </c>
      <c r="O57" s="30">
        <f>IF(tremor[[#This Row],[Type]]="Trailing",tremor[[#This Row],[Longitude]],0)</f>
        <v>0</v>
      </c>
      <c r="P57" s="30">
        <f>IF(tremor[[#This Row],[Type]]="Trailing",tremor[[#This Row],[Latitude]],0)</f>
        <v>0</v>
      </c>
      <c r="Q57" s="30">
        <f>IF(tremor[[#This Row],[Type]]="",tremor[[#This Row],[Longitude]],0)</f>
        <v>-2.9620000000000002</v>
      </c>
      <c r="R57" s="30">
        <f>IF(tremor[[#This Row],[Type]]="",tremor[[#This Row],[Latitude]],0)</f>
        <v>53.789000000000001</v>
      </c>
      <c r="S57" s="44">
        <v>1</v>
      </c>
    </row>
    <row r="58" spans="2:19" x14ac:dyDescent="0.25">
      <c r="B58" s="36">
        <v>43402</v>
      </c>
      <c r="C58" s="37">
        <v>0.75083564814814807</v>
      </c>
      <c r="D58" s="38">
        <v>53.787999999999997</v>
      </c>
      <c r="E58" s="38">
        <v>-2.9630000000000001</v>
      </c>
      <c r="F58" s="39">
        <v>2</v>
      </c>
      <c r="G58" s="40">
        <v>0.5</v>
      </c>
      <c r="H58" s="45" t="s">
        <v>7</v>
      </c>
      <c r="I58" s="46"/>
      <c r="J58" s="38">
        <f>IF(tremor[[#This Row],[Type]]="red",tremor[[#This Row],[Longitude]],0)</f>
        <v>0</v>
      </c>
      <c r="K58" s="38">
        <f>IF(tremor[[#This Row],[Type]]="Red",tremor[[#This Row],[Latitude]],0)</f>
        <v>0</v>
      </c>
      <c r="L58" s="41" t="str">
        <f>TEXT(tremor[[#This Row],[Date]],"d/mm")&amp;" , "&amp;TEXT(tremor[[#This Row],[Magnitude (ML)]],"0.0")&amp;"ML"</f>
        <v>14/12 , 0.1ML</v>
      </c>
      <c r="M58" s="38">
        <f>IF(tremor[[#This Row],[Type]]="amber",tremor[[#This Row],[Longitude]],0)</f>
        <v>0</v>
      </c>
      <c r="N58" s="38">
        <f>IF(tremor[[#This Row],[Type]]="Amber",tremor[[#This Row],[Latitude]],0)</f>
        <v>0</v>
      </c>
      <c r="O58" s="38">
        <f>IF(tremor[[#This Row],[Type]]="Trailing",tremor[[#This Row],[Longitude]],0)</f>
        <v>0</v>
      </c>
      <c r="P58" s="38">
        <f>IF(tremor[[#This Row],[Type]]="Trailing",tremor[[#This Row],[Latitude]],0)</f>
        <v>0</v>
      </c>
      <c r="Q58" s="38">
        <f>IF(tremor[[#This Row],[Type]]="",tremor[[#This Row],[Longitude]],0)</f>
        <v>-2.96</v>
      </c>
      <c r="R58" s="38">
        <f>IF(tremor[[#This Row],[Type]]="",tremor[[#This Row],[Latitude]],0)</f>
        <v>53.789000000000001</v>
      </c>
      <c r="S58" s="42">
        <v>1</v>
      </c>
    </row>
    <row r="59" spans="2:19" x14ac:dyDescent="0.25">
      <c r="B59" s="43">
        <v>43402</v>
      </c>
      <c r="C59" s="29">
        <v>0.49901620370370375</v>
      </c>
      <c r="D59" s="30">
        <v>53.787999999999997</v>
      </c>
      <c r="E59" s="30">
        <v>-2.964</v>
      </c>
      <c r="F59" s="31">
        <v>2</v>
      </c>
      <c r="G59" s="32">
        <v>0.1</v>
      </c>
      <c r="H59" s="33"/>
      <c r="I59" s="34"/>
      <c r="J59" s="30">
        <f>IF(tremor[[#This Row],[Type]]="red",tremor[[#This Row],[Longitude]],0)</f>
        <v>0</v>
      </c>
      <c r="K59" s="30">
        <f>IF(tremor[[#This Row],[Type]]="Red",tremor[[#This Row],[Latitude]],0)</f>
        <v>0</v>
      </c>
      <c r="L59" s="35" t="str">
        <f>TEXT(tremor[[#This Row],[Date]],"d/mm")&amp;" , "&amp;TEXT(tremor[[#This Row],[Magnitude (ML)]],"0.0")&amp;"ML"</f>
        <v>14/12 , -0.1ML</v>
      </c>
      <c r="M59" s="30">
        <f>IF(tremor[[#This Row],[Type]]="amber",tremor[[#This Row],[Longitude]],0)</f>
        <v>0</v>
      </c>
      <c r="N59" s="30">
        <f>IF(tremor[[#This Row],[Type]]="Amber",tremor[[#This Row],[Latitude]],0)</f>
        <v>0</v>
      </c>
      <c r="O59" s="30">
        <f>IF(tremor[[#This Row],[Type]]="Trailing",tremor[[#This Row],[Longitude]],0)</f>
        <v>0</v>
      </c>
      <c r="P59" s="30">
        <f>IF(tremor[[#This Row],[Type]]="Trailing",tremor[[#This Row],[Latitude]],0)</f>
        <v>0</v>
      </c>
      <c r="Q59" s="30">
        <f>IF(tremor[[#This Row],[Type]]="",tremor[[#This Row],[Longitude]],0)</f>
        <v>-2.9620000000000002</v>
      </c>
      <c r="R59" s="30">
        <f>IF(tremor[[#This Row],[Type]]="",tremor[[#This Row],[Latitude]],0)</f>
        <v>53.789000000000001</v>
      </c>
      <c r="S59" s="44">
        <v>1</v>
      </c>
    </row>
    <row r="60" spans="2:19" x14ac:dyDescent="0.25">
      <c r="B60" s="36">
        <v>43402</v>
      </c>
      <c r="C60" s="37">
        <v>0.48853009259259261</v>
      </c>
      <c r="D60" s="38">
        <v>53.786000000000001</v>
      </c>
      <c r="E60" s="38">
        <v>-2.9630000000000001</v>
      </c>
      <c r="F60" s="39">
        <v>2</v>
      </c>
      <c r="G60" s="40">
        <v>-0.4</v>
      </c>
      <c r="H60" s="45"/>
      <c r="I60" s="46"/>
      <c r="J60" s="38">
        <f>IF(tremor[[#This Row],[Type]]="red",tremor[[#This Row],[Longitude]],0)</f>
        <v>0</v>
      </c>
      <c r="K60" s="38">
        <f>IF(tremor[[#This Row],[Type]]="Red",tremor[[#This Row],[Latitude]],0)</f>
        <v>0</v>
      </c>
      <c r="L60" s="41" t="str">
        <f>TEXT(tremor[[#This Row],[Date]],"d/mm")&amp;" , "&amp;TEXT(tremor[[#This Row],[Magnitude (ML)]],"0.0")&amp;"ML"</f>
        <v>14/12 , -0.3ML</v>
      </c>
      <c r="M60" s="38">
        <f>IF(tremor[[#This Row],[Type]]="amber",tremor[[#This Row],[Longitude]],0)</f>
        <v>0</v>
      </c>
      <c r="N60" s="38">
        <f>IF(tremor[[#This Row],[Type]]="Amber",tremor[[#This Row],[Latitude]],0)</f>
        <v>0</v>
      </c>
      <c r="O60" s="38">
        <f>IF(tremor[[#This Row],[Type]]="Trailing",tremor[[#This Row],[Longitude]],0)</f>
        <v>0</v>
      </c>
      <c r="P60" s="38">
        <f>IF(tremor[[#This Row],[Type]]="Trailing",tremor[[#This Row],[Latitude]],0)</f>
        <v>0</v>
      </c>
      <c r="Q60" s="38">
        <f>IF(tremor[[#This Row],[Type]]="",tremor[[#This Row],[Longitude]],0)</f>
        <v>-2.9620000000000002</v>
      </c>
      <c r="R60" s="38">
        <f>IF(tremor[[#This Row],[Type]]="",tremor[[#This Row],[Latitude]],0)</f>
        <v>53.789000000000001</v>
      </c>
      <c r="S60" s="42">
        <v>1</v>
      </c>
    </row>
    <row r="61" spans="2:19" x14ac:dyDescent="0.25">
      <c r="B61" s="43">
        <v>43402</v>
      </c>
      <c r="C61" s="29">
        <v>0.48937499999999995</v>
      </c>
      <c r="D61" s="30">
        <v>53.787999999999997</v>
      </c>
      <c r="E61" s="30">
        <v>-2.964</v>
      </c>
      <c r="F61" s="31">
        <v>2</v>
      </c>
      <c r="G61" s="32">
        <v>-0.2</v>
      </c>
      <c r="H61" s="33"/>
      <c r="I61" s="34"/>
      <c r="J61" s="30">
        <f>IF(tremor[[#This Row],[Type]]="red",tremor[[#This Row],[Longitude]],0)</f>
        <v>0</v>
      </c>
      <c r="K61" s="30">
        <f>IF(tremor[[#This Row],[Type]]="Red",tremor[[#This Row],[Latitude]],0)</f>
        <v>0</v>
      </c>
      <c r="L61" s="35" t="str">
        <f>TEXT(tremor[[#This Row],[Date]],"d/mm")&amp;" , "&amp;TEXT(tremor[[#This Row],[Magnitude (ML)]],"0.0")&amp;"ML"</f>
        <v>14/12 , -0.5ML</v>
      </c>
      <c r="M61" s="30">
        <f>IF(tremor[[#This Row],[Type]]="amber",tremor[[#This Row],[Longitude]],0)</f>
        <v>0</v>
      </c>
      <c r="N61" s="30">
        <f>IF(tremor[[#This Row],[Type]]="Amber",tremor[[#This Row],[Latitude]],0)</f>
        <v>0</v>
      </c>
      <c r="O61" s="30">
        <f>IF(tremor[[#This Row],[Type]]="Trailing",tremor[[#This Row],[Longitude]],0)</f>
        <v>0</v>
      </c>
      <c r="P61" s="30">
        <f>IF(tremor[[#This Row],[Type]]="Trailing",tremor[[#This Row],[Latitude]],0)</f>
        <v>0</v>
      </c>
      <c r="Q61" s="30">
        <f>IF(tremor[[#This Row],[Type]]="",tremor[[#This Row],[Longitude]],0)</f>
        <v>-2.9630000000000001</v>
      </c>
      <c r="R61" s="30">
        <f>IF(tremor[[#This Row],[Type]]="",tremor[[#This Row],[Latitude]],0)</f>
        <v>53.79</v>
      </c>
      <c r="S61" s="44">
        <v>1</v>
      </c>
    </row>
    <row r="62" spans="2:19" x14ac:dyDescent="0.25">
      <c r="B62" s="36">
        <v>43402</v>
      </c>
      <c r="C62" s="37">
        <v>0.47960648148148149</v>
      </c>
      <c r="D62" s="38">
        <v>53.789000000000001</v>
      </c>
      <c r="E62" s="38">
        <v>-2.9620000000000002</v>
      </c>
      <c r="F62" s="39">
        <v>2</v>
      </c>
      <c r="G62" s="40">
        <v>1.1000000000000001</v>
      </c>
      <c r="H62" s="45" t="s">
        <v>6</v>
      </c>
      <c r="I62" s="46"/>
      <c r="J62" s="38">
        <f>IF(tremor[[#This Row],[Type]]="red",tremor[[#This Row],[Longitude]],0)</f>
        <v>-2.9590000000000001</v>
      </c>
      <c r="K62" s="38">
        <f>IF(tremor[[#This Row],[Type]]="Red",tremor[[#This Row],[Latitude]],0)</f>
        <v>53.789000000000001</v>
      </c>
      <c r="L62" s="41" t="str">
        <f>TEXT(tremor[[#This Row],[Date]],"d/mm")&amp;" , "&amp;TEXT(tremor[[#This Row],[Magnitude (ML)]],"0.0")&amp;"ML"</f>
        <v>14/12 , 0.9ML</v>
      </c>
      <c r="M62" s="38">
        <f>IF(tremor[[#This Row],[Type]]="amber",tremor[[#This Row],[Longitude]],0)</f>
        <v>0</v>
      </c>
      <c r="N62" s="38">
        <f>IF(tremor[[#This Row],[Type]]="Amber",tremor[[#This Row],[Latitude]],0)</f>
        <v>0</v>
      </c>
      <c r="O62" s="38">
        <f>IF(tremor[[#This Row],[Type]]="Trailing",tremor[[#This Row],[Longitude]],0)</f>
        <v>0</v>
      </c>
      <c r="P62" s="38">
        <f>IF(tremor[[#This Row],[Type]]="Trailing",tremor[[#This Row],[Latitude]],0)</f>
        <v>0</v>
      </c>
      <c r="Q62" s="38">
        <f>IF(tremor[[#This Row],[Type]]="",tremor[[#This Row],[Longitude]],0)</f>
        <v>0</v>
      </c>
      <c r="R62" s="38">
        <f>IF(tremor[[#This Row],[Type]]="",tremor[[#This Row],[Latitude]],0)</f>
        <v>0</v>
      </c>
      <c r="S62" s="42">
        <v>1</v>
      </c>
    </row>
    <row r="63" spans="2:19" x14ac:dyDescent="0.25">
      <c r="B63" s="43">
        <v>43403</v>
      </c>
      <c r="C63" s="29">
        <v>0.66365740740740742</v>
      </c>
      <c r="D63" s="30">
        <v>53.786999999999999</v>
      </c>
      <c r="E63" s="30">
        <v>-2.964</v>
      </c>
      <c r="F63" s="31">
        <v>2</v>
      </c>
      <c r="G63" s="32">
        <v>-0.4</v>
      </c>
      <c r="H63" s="33"/>
      <c r="I63" s="34"/>
      <c r="J63" s="30">
        <f>IF(tremor[[#This Row],[Type]]="red",tremor[[#This Row],[Longitude]],0)</f>
        <v>0</v>
      </c>
      <c r="K63" s="30">
        <f>IF(tremor[[#This Row],[Type]]="Red",tremor[[#This Row],[Latitude]],0)</f>
        <v>0</v>
      </c>
      <c r="L63" s="35" t="str">
        <f>TEXT(tremor[[#This Row],[Date]],"d/mm")&amp;" , "&amp;TEXT(tremor[[#This Row],[Magnitude (ML)]],"0.0")&amp;"ML"</f>
        <v>14/12 , 0.1ML</v>
      </c>
      <c r="M63" s="30">
        <f>IF(tremor[[#This Row],[Type]]="amber",tremor[[#This Row],[Longitude]],0)</f>
        <v>0</v>
      </c>
      <c r="N63" s="30">
        <f>IF(tremor[[#This Row],[Type]]="Amber",tremor[[#This Row],[Latitude]],0)</f>
        <v>0</v>
      </c>
      <c r="O63" s="30">
        <f>IF(tremor[[#This Row],[Type]]="Trailing",tremor[[#This Row],[Longitude]],0)</f>
        <v>0</v>
      </c>
      <c r="P63" s="30">
        <f>IF(tremor[[#This Row],[Type]]="Trailing",tremor[[#This Row],[Latitude]],0)</f>
        <v>0</v>
      </c>
      <c r="Q63" s="30">
        <f>IF(tremor[[#This Row],[Type]]="",tremor[[#This Row],[Longitude]],0)</f>
        <v>-2.9609999999999999</v>
      </c>
      <c r="R63" s="30">
        <f>IF(tremor[[#This Row],[Type]]="",tremor[[#This Row],[Latitude]],0)</f>
        <v>53.789000000000001</v>
      </c>
      <c r="S63" s="44">
        <v>1</v>
      </c>
    </row>
    <row r="64" spans="2:19" x14ac:dyDescent="0.25">
      <c r="B64" s="36">
        <v>43403</v>
      </c>
      <c r="C64" s="37">
        <v>0.60877314814814809</v>
      </c>
      <c r="D64" s="38">
        <v>53.787999999999997</v>
      </c>
      <c r="E64" s="38">
        <v>-2.9630000000000001</v>
      </c>
      <c r="F64" s="39">
        <v>2</v>
      </c>
      <c r="G64" s="40">
        <v>-0.5</v>
      </c>
      <c r="H64" s="45"/>
      <c r="I64" s="46"/>
      <c r="J64" s="38" t="e">
        <f>IF(tremor[[#This Row],[Type]]="red",tremor[[#This Row],[Longitude]],0)</f>
        <v>#VALUE!</v>
      </c>
      <c r="K64" s="38" t="e">
        <f>IF(tremor[[#This Row],[Type]]="Red",tremor[[#This Row],[Latitude]],0)</f>
        <v>#VALUE!</v>
      </c>
      <c r="L64" s="41" t="e">
        <f>TEXT(tremor[[#This Row],[Date]],"d/mm")&amp;" , "&amp;TEXT(tremor[[#This Row],[Magnitude (ML)]],"0.0")&amp;"ML"</f>
        <v>#VALUE!</v>
      </c>
      <c r="M64" s="38" t="e">
        <f>IF(tremor[[#This Row],[Type]]="amber",tremor[[#This Row],[Longitude]],0)</f>
        <v>#VALUE!</v>
      </c>
      <c r="N64" s="38" t="e">
        <f>IF(tremor[[#This Row],[Type]]="Amber",tremor[[#This Row],[Latitude]],0)</f>
        <v>#VALUE!</v>
      </c>
      <c r="O64" s="38" t="e">
        <f>IF(tremor[[#This Row],[Type]]="Trailing",tremor[[#This Row],[Longitude]],0)</f>
        <v>#VALUE!</v>
      </c>
      <c r="P64" s="38" t="e">
        <f>IF(tremor[[#This Row],[Type]]="Trailing",tremor[[#This Row],[Latitude]],0)</f>
        <v>#VALUE!</v>
      </c>
      <c r="Q64" s="38" t="e">
        <f>IF(tremor[[#This Row],[Type]]="",tremor[[#This Row],[Longitude]],0)</f>
        <v>#VALUE!</v>
      </c>
      <c r="R64" s="38" t="e">
        <f>IF(tremor[[#This Row],[Type]]="",tremor[[#This Row],[Latitude]],0)</f>
        <v>#VALUE!</v>
      </c>
      <c r="S64" s="42">
        <v>1</v>
      </c>
    </row>
    <row r="65" spans="2:19" x14ac:dyDescent="0.25">
      <c r="B65" s="43">
        <v>43403</v>
      </c>
      <c r="C65" s="29">
        <v>6.7789351851851851E-2</v>
      </c>
      <c r="D65" s="30">
        <v>53.787999999999997</v>
      </c>
      <c r="E65" s="30">
        <v>-2.9620000000000002</v>
      </c>
      <c r="F65" s="31">
        <v>2</v>
      </c>
      <c r="G65" s="32">
        <v>-0.3</v>
      </c>
      <c r="H65" s="33"/>
      <c r="I65" s="34"/>
      <c r="J65" s="30" t="e">
        <f>IF(tremor[[#This Row],[Type]]="red",tremor[[#This Row],[Longitude]],0)</f>
        <v>#VALUE!</v>
      </c>
      <c r="K65" s="30" t="e">
        <f>IF(tremor[[#This Row],[Type]]="Red",tremor[[#This Row],[Latitude]],0)</f>
        <v>#VALUE!</v>
      </c>
      <c r="L65" s="35" t="e">
        <f>TEXT(tremor[[#This Row],[Date]],"d/mm")&amp;" , "&amp;TEXT(tremor[[#This Row],[Magnitude (ML)]],"0.0")&amp;"ML"</f>
        <v>#VALUE!</v>
      </c>
      <c r="M65" s="30" t="e">
        <f>IF(tremor[[#This Row],[Type]]="amber",tremor[[#This Row],[Longitude]],0)</f>
        <v>#VALUE!</v>
      </c>
      <c r="N65" s="30" t="e">
        <f>IF(tremor[[#This Row],[Type]]="Amber",tremor[[#This Row],[Latitude]],0)</f>
        <v>#VALUE!</v>
      </c>
      <c r="O65" s="30" t="e">
        <f>IF(tremor[[#This Row],[Type]]="Trailing",tremor[[#This Row],[Longitude]],0)</f>
        <v>#VALUE!</v>
      </c>
      <c r="P65" s="30" t="e">
        <f>IF(tremor[[#This Row],[Type]]="Trailing",tremor[[#This Row],[Latitude]],0)</f>
        <v>#VALUE!</v>
      </c>
      <c r="Q65" s="30" t="e">
        <f>IF(tremor[[#This Row],[Type]]="",tremor[[#This Row],[Longitude]],0)</f>
        <v>#VALUE!</v>
      </c>
      <c r="R65" s="30" t="e">
        <f>IF(tremor[[#This Row],[Type]]="",tremor[[#This Row],[Latitude]],0)</f>
        <v>#VALUE!</v>
      </c>
      <c r="S65" s="44">
        <v>1</v>
      </c>
    </row>
    <row r="66" spans="2:19" x14ac:dyDescent="0.25">
      <c r="B66" s="36">
        <v>43405</v>
      </c>
      <c r="C66" s="37">
        <v>0.28540509259259261</v>
      </c>
      <c r="D66" s="38">
        <v>53.787999999999997</v>
      </c>
      <c r="E66" s="38">
        <v>-2.964</v>
      </c>
      <c r="F66" s="39">
        <v>2</v>
      </c>
      <c r="G66" s="40">
        <v>-0.3</v>
      </c>
      <c r="H66" s="45"/>
      <c r="I66" s="46"/>
      <c r="J66" s="38" t="e">
        <f>IF(tremor[[#This Row],[Type]]="red",tremor[[#This Row],[Longitude]],0)</f>
        <v>#VALUE!</v>
      </c>
      <c r="K66" s="38" t="e">
        <f>IF(tremor[[#This Row],[Type]]="Red",tremor[[#This Row],[Latitude]],0)</f>
        <v>#VALUE!</v>
      </c>
      <c r="L66" s="41" t="e">
        <f>TEXT(tremor[[#This Row],[Date]],"d/mm")&amp;" , "&amp;TEXT(tremor[[#This Row],[Magnitude (ML)]],"0.0")&amp;"ML"</f>
        <v>#VALUE!</v>
      </c>
      <c r="M66" s="38" t="e">
        <f>IF(tremor[[#This Row],[Type]]="amber",tremor[[#This Row],[Longitude]],0)</f>
        <v>#VALUE!</v>
      </c>
      <c r="N66" s="38" t="e">
        <f>IF(tremor[[#This Row],[Type]]="Amber",tremor[[#This Row],[Latitude]],0)</f>
        <v>#VALUE!</v>
      </c>
      <c r="O66" s="38" t="e">
        <f>IF(tremor[[#This Row],[Type]]="Trailing",tremor[[#This Row],[Longitude]],0)</f>
        <v>#VALUE!</v>
      </c>
      <c r="P66" s="38" t="e">
        <f>IF(tremor[[#This Row],[Type]]="Trailing",tremor[[#This Row],[Latitude]],0)</f>
        <v>#VALUE!</v>
      </c>
      <c r="Q66" s="38" t="e">
        <f>IF(tremor[[#This Row],[Type]]="",tremor[[#This Row],[Longitude]],0)</f>
        <v>#VALUE!</v>
      </c>
      <c r="R66" s="38" t="e">
        <f>IF(tremor[[#This Row],[Type]]="",tremor[[#This Row],[Latitude]],0)</f>
        <v>#VALUE!</v>
      </c>
      <c r="S66" s="42">
        <v>1</v>
      </c>
    </row>
    <row r="67" spans="2:19" x14ac:dyDescent="0.25">
      <c r="B67" s="43">
        <v>43406</v>
      </c>
      <c r="C67" s="29">
        <v>0.95795138888888898</v>
      </c>
      <c r="D67" s="30">
        <v>53.787999999999997</v>
      </c>
      <c r="E67" s="30">
        <v>-2.9620000000000002</v>
      </c>
      <c r="F67" s="31">
        <v>2</v>
      </c>
      <c r="G67" s="32">
        <v>-0.5</v>
      </c>
      <c r="H67" s="33"/>
      <c r="I67" s="34"/>
      <c r="J67" s="30" t="e">
        <f>IF(tremor[[#This Row],[Type]]="red",tremor[[#This Row],[Longitude]],0)</f>
        <v>#VALUE!</v>
      </c>
      <c r="K67" s="30" t="e">
        <f>IF(tremor[[#This Row],[Type]]="Red",tremor[[#This Row],[Latitude]],0)</f>
        <v>#VALUE!</v>
      </c>
      <c r="L67" s="35" t="e">
        <f>TEXT(tremor[[#This Row],[Date]],"d/mm")&amp;" , "&amp;TEXT(tremor[[#This Row],[Magnitude (ML)]],"0.0")&amp;"ML"</f>
        <v>#VALUE!</v>
      </c>
      <c r="M67" s="30" t="e">
        <f>IF(tremor[[#This Row],[Type]]="amber",tremor[[#This Row],[Longitude]],0)</f>
        <v>#VALUE!</v>
      </c>
      <c r="N67" s="30" t="e">
        <f>IF(tremor[[#This Row],[Type]]="Amber",tremor[[#This Row],[Latitude]],0)</f>
        <v>#VALUE!</v>
      </c>
      <c r="O67" s="30" t="e">
        <f>IF(tremor[[#This Row],[Type]]="Trailing",tremor[[#This Row],[Longitude]],0)</f>
        <v>#VALUE!</v>
      </c>
      <c r="P67" s="30" t="e">
        <f>IF(tremor[[#This Row],[Type]]="Trailing",tremor[[#This Row],[Latitude]],0)</f>
        <v>#VALUE!</v>
      </c>
      <c r="Q67" s="30" t="e">
        <f>IF(tremor[[#This Row],[Type]]="",tremor[[#This Row],[Longitude]],0)</f>
        <v>#VALUE!</v>
      </c>
      <c r="R67" s="30" t="e">
        <f>IF(tremor[[#This Row],[Type]]="",tremor[[#This Row],[Latitude]],0)</f>
        <v>#VALUE!</v>
      </c>
      <c r="S67" s="44">
        <v>1</v>
      </c>
    </row>
    <row r="68" spans="2:19" x14ac:dyDescent="0.25">
      <c r="B68" s="36">
        <v>43406</v>
      </c>
      <c r="C68" s="37">
        <v>0.73957175925925922</v>
      </c>
      <c r="D68" s="38">
        <v>53.787999999999997</v>
      </c>
      <c r="E68" s="38">
        <v>-2.9630000000000001</v>
      </c>
      <c r="F68" s="39">
        <v>2</v>
      </c>
      <c r="G68" s="40">
        <v>-0.5</v>
      </c>
      <c r="H68" s="45"/>
      <c r="I68" s="46"/>
      <c r="J68" s="38" t="e">
        <f>IF(tremor[[#This Row],[Type]]="red",tremor[[#This Row],[Longitude]],0)</f>
        <v>#VALUE!</v>
      </c>
      <c r="K68" s="38" t="e">
        <f>IF(tremor[[#This Row],[Type]]="Red",tremor[[#This Row],[Latitude]],0)</f>
        <v>#VALUE!</v>
      </c>
      <c r="L68" s="41" t="e">
        <f>TEXT(tremor[[#This Row],[Date]],"d/mm")&amp;" , "&amp;TEXT(tremor[[#This Row],[Magnitude (ML)]],"0.0")&amp;"ML"</f>
        <v>#VALUE!</v>
      </c>
      <c r="M68" s="38" t="e">
        <f>IF(tremor[[#This Row],[Type]]="amber",tremor[[#This Row],[Longitude]],0)</f>
        <v>#VALUE!</v>
      </c>
      <c r="N68" s="38" t="e">
        <f>IF(tremor[[#This Row],[Type]]="Amber",tremor[[#This Row],[Latitude]],0)</f>
        <v>#VALUE!</v>
      </c>
      <c r="O68" s="38" t="e">
        <f>IF(tremor[[#This Row],[Type]]="Trailing",tremor[[#This Row],[Longitude]],0)</f>
        <v>#VALUE!</v>
      </c>
      <c r="P68" s="38" t="e">
        <f>IF(tremor[[#This Row],[Type]]="Trailing",tremor[[#This Row],[Latitude]],0)</f>
        <v>#VALUE!</v>
      </c>
      <c r="Q68" s="38" t="e">
        <f>IF(tremor[[#This Row],[Type]]="",tremor[[#This Row],[Longitude]],0)</f>
        <v>#VALUE!</v>
      </c>
      <c r="R68" s="38" t="e">
        <f>IF(tremor[[#This Row],[Type]]="",tremor[[#This Row],[Latitude]],0)</f>
        <v>#VALUE!</v>
      </c>
      <c r="S68" s="42">
        <v>1</v>
      </c>
    </row>
    <row r="69" spans="2:19" x14ac:dyDescent="0.25">
      <c r="B69" s="43">
        <v>43408</v>
      </c>
      <c r="C69" s="29">
        <v>0.6834027777777778</v>
      </c>
      <c r="D69" s="30">
        <v>53.786999999999999</v>
      </c>
      <c r="E69" s="30">
        <v>-2.9580000000000002</v>
      </c>
      <c r="F69" s="31">
        <v>2</v>
      </c>
      <c r="G69" s="32">
        <v>0.7</v>
      </c>
      <c r="H69" s="33" t="s">
        <v>7</v>
      </c>
      <c r="I69" s="34"/>
      <c r="J69" s="30" t="e">
        <f>IF(tremor[[#This Row],[Type]]="red",tremor[[#This Row],[Longitude]],0)</f>
        <v>#VALUE!</v>
      </c>
      <c r="K69" s="30" t="e">
        <f>IF(tremor[[#This Row],[Type]]="Red",tremor[[#This Row],[Latitude]],0)</f>
        <v>#VALUE!</v>
      </c>
      <c r="L69" s="35" t="e">
        <f>TEXT(tremor[[#This Row],[Date]],"d/mm")&amp;" , "&amp;TEXT(tremor[[#This Row],[Magnitude (ML)]],"0.0")&amp;"ML"</f>
        <v>#VALUE!</v>
      </c>
      <c r="M69" s="30" t="e">
        <f>IF(tremor[[#This Row],[Type]]="amber",tremor[[#This Row],[Longitude]],0)</f>
        <v>#VALUE!</v>
      </c>
      <c r="N69" s="30" t="e">
        <f>IF(tremor[[#This Row],[Type]]="Amber",tremor[[#This Row],[Latitude]],0)</f>
        <v>#VALUE!</v>
      </c>
      <c r="O69" s="30" t="e">
        <f>IF(tremor[[#This Row],[Type]]="Trailing",tremor[[#This Row],[Longitude]],0)</f>
        <v>#VALUE!</v>
      </c>
      <c r="P69" s="30" t="e">
        <f>IF(tremor[[#This Row],[Type]]="Trailing",tremor[[#This Row],[Latitude]],0)</f>
        <v>#VALUE!</v>
      </c>
      <c r="Q69" s="30" t="e">
        <f>IF(tremor[[#This Row],[Type]]="",tremor[[#This Row],[Longitude]],0)</f>
        <v>#VALUE!</v>
      </c>
      <c r="R69" s="30" t="e">
        <f>IF(tremor[[#This Row],[Type]]="",tremor[[#This Row],[Latitude]],0)</f>
        <v>#VALUE!</v>
      </c>
      <c r="S69" s="44">
        <v>1</v>
      </c>
    </row>
  </sheetData>
  <autoFilter ref="B33:S69"/>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expression" priority="1" id="{39CF0247-84A5-41F4-9FC4-4D73DA506580}">
            <xm:f>'BGS data and map'!$G34="Trailing"</xm:f>
            <x14:dxf>
              <font>
                <b/>
                <i val="0"/>
              </font>
              <fill>
                <patternFill patternType="lightGray">
                  <fgColor rgb="FFB889DB"/>
                  <bgColor auto="1"/>
                </patternFill>
              </fill>
            </x14:dxf>
          </x14:cfRule>
          <x14:cfRule type="expression" priority="2" id="{92B188A2-D656-4138-9E0B-E98C6FC3DD12}">
            <xm:f>'BGS data and map'!$G34="Amber"</xm:f>
            <x14:dxf>
              <font>
                <b/>
                <i val="0"/>
              </font>
              <fill>
                <patternFill patternType="lightGray">
                  <fgColor rgb="FFFFC000"/>
                  <bgColor auto="1"/>
                </patternFill>
              </fill>
            </x14:dxf>
          </x14:cfRule>
          <x14:cfRule type="expression" priority="3" id="{E8F01E96-2EE0-43F0-8CC3-CB2E9DE06A11}">
            <xm:f>'BGS data and map'!$G34="Red"</xm:f>
            <x14:dxf>
              <font>
                <b/>
                <i val="0"/>
              </font>
              <fill>
                <patternFill patternType="lightGray">
                  <fgColor rgb="FFFF8585"/>
                </patternFill>
              </fill>
            </x14:dxf>
          </x14:cfRule>
          <xm:sqref>B34:R54 B64:R69</xm:sqref>
        </x14:conditionalFormatting>
        <x14:conditionalFormatting xmlns:xm="http://schemas.microsoft.com/office/excel/2006/main">
          <x14:cfRule type="expression" priority="37" id="{39CF0247-84A5-41F4-9FC4-4D73DA506580}">
            <xm:f>'BGS data and map'!$G56="Trailing"</xm:f>
            <x14:dxf>
              <font>
                <b/>
                <i val="0"/>
              </font>
              <fill>
                <patternFill patternType="lightGray">
                  <fgColor rgb="FFB889DB"/>
                  <bgColor auto="1"/>
                </patternFill>
              </fill>
            </x14:dxf>
          </x14:cfRule>
          <x14:cfRule type="expression" priority="38" id="{92B188A2-D656-4138-9E0B-E98C6FC3DD12}">
            <xm:f>'BGS data and map'!$G56="Amber"</xm:f>
            <x14:dxf>
              <font>
                <b/>
                <i val="0"/>
              </font>
              <fill>
                <patternFill patternType="lightGray">
                  <fgColor rgb="FFFFC000"/>
                  <bgColor auto="1"/>
                </patternFill>
              </fill>
            </x14:dxf>
          </x14:cfRule>
          <x14:cfRule type="expression" priority="39" id="{E8F01E96-2EE0-43F0-8CC3-CB2E9DE06A11}">
            <xm:f>'BGS data and map'!$G56="Red"</xm:f>
            <x14:dxf>
              <font>
                <b/>
                <i val="0"/>
              </font>
              <fill>
                <patternFill patternType="lightGray">
                  <fgColor rgb="FFFF8585"/>
                </patternFill>
              </fill>
            </x14:dxf>
          </x14:cfRule>
          <xm:sqref>B55:R62</xm:sqref>
        </x14:conditionalFormatting>
        <x14:conditionalFormatting xmlns:xm="http://schemas.microsoft.com/office/excel/2006/main">
          <x14:cfRule type="expression" priority="52" id="{39CF0247-84A5-41F4-9FC4-4D73DA506580}">
            <xm:f>'BGS data and map'!#REF!="Trailing"</xm:f>
            <x14:dxf>
              <font>
                <b/>
                <i val="0"/>
              </font>
              <fill>
                <patternFill patternType="lightGray">
                  <fgColor rgb="FFB889DB"/>
                  <bgColor auto="1"/>
                </patternFill>
              </fill>
            </x14:dxf>
          </x14:cfRule>
          <x14:cfRule type="expression" priority="53" id="{92B188A2-D656-4138-9E0B-E98C6FC3DD12}">
            <xm:f>'BGS data and map'!#REF!="Amber"</xm:f>
            <x14:dxf>
              <font>
                <b/>
                <i val="0"/>
              </font>
              <fill>
                <patternFill patternType="lightGray">
                  <fgColor rgb="FFFFC000"/>
                  <bgColor auto="1"/>
                </patternFill>
              </fill>
            </x14:dxf>
          </x14:cfRule>
          <x14:cfRule type="expression" priority="54" id="{E8F01E96-2EE0-43F0-8CC3-CB2E9DE06A11}">
            <xm:f>'BGS data and map'!#REF!="Red"</xm:f>
            <x14:dxf>
              <font>
                <b/>
                <i val="0"/>
              </font>
              <fill>
                <patternFill patternType="lightGray">
                  <fgColor rgb="FFFF8585"/>
                </patternFill>
              </fill>
            </x14:dxf>
          </x14:cfRule>
          <xm:sqref>B63:R63</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52"/>
  <sheetViews>
    <sheetView tabSelected="1" topLeftCell="J10" workbookViewId="0">
      <selection activeCell="O14" sqref="O14"/>
    </sheetView>
  </sheetViews>
  <sheetFormatPr defaultRowHeight="15" x14ac:dyDescent="0.25"/>
  <cols>
    <col min="1" max="1" width="13.140625" bestFit="1" customWidth="1"/>
    <col min="2" max="2" width="12.85546875" bestFit="1" customWidth="1"/>
    <col min="3" max="3" width="19.28515625" bestFit="1" customWidth="1"/>
    <col min="6" max="6" width="13.140625" bestFit="1" customWidth="1"/>
    <col min="7" max="7" width="12.85546875" bestFit="1" customWidth="1"/>
    <col min="10" max="10" width="13.28515625" bestFit="1" customWidth="1"/>
    <col min="11" max="11" width="7.42578125" customWidth="1"/>
    <col min="12" max="15" width="7.5703125" customWidth="1"/>
    <col min="16" max="16" width="11.28515625" customWidth="1"/>
    <col min="17" max="27" width="6.28515625" bestFit="1" customWidth="1"/>
    <col min="28" max="28" width="3" customWidth="1"/>
  </cols>
  <sheetData>
    <row r="1" spans="1:16" x14ac:dyDescent="0.25">
      <c r="A1" s="15" t="s">
        <v>26</v>
      </c>
      <c r="B1" t="s">
        <v>43</v>
      </c>
      <c r="F1" s="15" t="s">
        <v>26</v>
      </c>
      <c r="G1" t="s">
        <v>43</v>
      </c>
      <c r="J1" s="15" t="s">
        <v>47</v>
      </c>
      <c r="L1" s="15" t="s">
        <v>9</v>
      </c>
    </row>
    <row r="2" spans="1:16" x14ac:dyDescent="0.25">
      <c r="A2" s="16" t="s">
        <v>28</v>
      </c>
      <c r="B2" s="18">
        <v>32</v>
      </c>
      <c r="F2" s="16" t="s">
        <v>28</v>
      </c>
      <c r="G2" s="18">
        <v>32</v>
      </c>
      <c r="J2" s="15" t="s">
        <v>45</v>
      </c>
      <c r="K2" s="15" t="s">
        <v>0</v>
      </c>
      <c r="L2" t="s">
        <v>8</v>
      </c>
      <c r="M2" t="s">
        <v>6</v>
      </c>
      <c r="N2" t="s">
        <v>7</v>
      </c>
      <c r="O2" t="s">
        <v>46</v>
      </c>
      <c r="P2" t="s">
        <v>27</v>
      </c>
    </row>
    <row r="3" spans="1:16" x14ac:dyDescent="0.25">
      <c r="A3" s="17" t="s">
        <v>29</v>
      </c>
      <c r="B3" s="18">
        <v>3</v>
      </c>
      <c r="F3" s="17" t="s">
        <v>29</v>
      </c>
      <c r="G3" s="18">
        <v>3</v>
      </c>
      <c r="J3" t="s">
        <v>28</v>
      </c>
      <c r="K3" s="8" t="s">
        <v>29</v>
      </c>
      <c r="L3" s="18"/>
      <c r="M3" s="18"/>
      <c r="N3" s="18"/>
      <c r="O3" s="18">
        <v>3</v>
      </c>
      <c r="P3" s="18">
        <v>3</v>
      </c>
    </row>
    <row r="4" spans="1:16" x14ac:dyDescent="0.25">
      <c r="A4" s="17" t="s">
        <v>30</v>
      </c>
      <c r="B4" s="18">
        <v>1</v>
      </c>
      <c r="F4" s="19">
        <v>-0.8</v>
      </c>
      <c r="G4" s="18">
        <v>1</v>
      </c>
      <c r="K4" s="8" t="s">
        <v>30</v>
      </c>
      <c r="L4" s="18"/>
      <c r="M4" s="18"/>
      <c r="N4" s="18"/>
      <c r="O4" s="18">
        <v>1</v>
      </c>
      <c r="P4" s="18">
        <v>1</v>
      </c>
    </row>
    <row r="5" spans="1:16" x14ac:dyDescent="0.25">
      <c r="A5" s="17" t="s">
        <v>31</v>
      </c>
      <c r="B5" s="18">
        <v>1</v>
      </c>
      <c r="F5" s="19">
        <v>-0.3</v>
      </c>
      <c r="G5" s="18">
        <v>1</v>
      </c>
      <c r="K5" s="8" t="s">
        <v>31</v>
      </c>
      <c r="L5" s="18"/>
      <c r="M5" s="18"/>
      <c r="N5" s="18"/>
      <c r="O5" s="18">
        <v>1</v>
      </c>
      <c r="P5" s="18">
        <v>1</v>
      </c>
    </row>
    <row r="6" spans="1:16" x14ac:dyDescent="0.25">
      <c r="A6" s="17" t="s">
        <v>32</v>
      </c>
      <c r="B6" s="18">
        <v>1</v>
      </c>
      <c r="F6" s="19">
        <v>-0.2</v>
      </c>
      <c r="G6" s="18">
        <v>1</v>
      </c>
      <c r="K6" s="8" t="s">
        <v>32</v>
      </c>
      <c r="L6" s="18">
        <v>1</v>
      </c>
      <c r="M6" s="18"/>
      <c r="N6" s="18"/>
      <c r="O6" s="18"/>
      <c r="P6" s="18">
        <v>1</v>
      </c>
    </row>
    <row r="7" spans="1:16" x14ac:dyDescent="0.25">
      <c r="A7" s="17" t="s">
        <v>33</v>
      </c>
      <c r="B7" s="18">
        <v>5</v>
      </c>
      <c r="F7" s="17" t="s">
        <v>30</v>
      </c>
      <c r="G7" s="18">
        <v>1</v>
      </c>
      <c r="K7" s="8" t="s">
        <v>33</v>
      </c>
      <c r="L7" s="18"/>
      <c r="M7" s="18"/>
      <c r="N7" s="18"/>
      <c r="O7" s="18">
        <v>5</v>
      </c>
      <c r="P7" s="18">
        <v>5</v>
      </c>
    </row>
    <row r="8" spans="1:16" x14ac:dyDescent="0.25">
      <c r="A8" s="17" t="s">
        <v>34</v>
      </c>
      <c r="B8" s="18">
        <v>3</v>
      </c>
      <c r="F8" s="19">
        <v>0.3</v>
      </c>
      <c r="G8" s="18">
        <v>1</v>
      </c>
      <c r="K8" s="8" t="s">
        <v>34</v>
      </c>
      <c r="L8" s="18">
        <v>1</v>
      </c>
      <c r="M8" s="18"/>
      <c r="N8" s="18"/>
      <c r="O8" s="18">
        <v>2</v>
      </c>
      <c r="P8" s="18">
        <v>3</v>
      </c>
    </row>
    <row r="9" spans="1:16" x14ac:dyDescent="0.25">
      <c r="A9" s="17" t="s">
        <v>35</v>
      </c>
      <c r="B9" s="18">
        <v>4</v>
      </c>
      <c r="F9" s="17" t="s">
        <v>31</v>
      </c>
      <c r="G9" s="18">
        <v>1</v>
      </c>
      <c r="K9" s="8" t="s">
        <v>35</v>
      </c>
      <c r="L9" s="18"/>
      <c r="M9" s="18">
        <v>1</v>
      </c>
      <c r="N9" s="18"/>
      <c r="O9" s="18">
        <v>3</v>
      </c>
      <c r="P9" s="18">
        <v>4</v>
      </c>
    </row>
    <row r="10" spans="1:16" x14ac:dyDescent="0.25">
      <c r="A10" s="17" t="s">
        <v>36</v>
      </c>
      <c r="B10" s="18">
        <v>5</v>
      </c>
      <c r="F10" s="19">
        <v>0</v>
      </c>
      <c r="G10" s="18">
        <v>1</v>
      </c>
      <c r="K10" s="8" t="s">
        <v>36</v>
      </c>
      <c r="L10" s="18"/>
      <c r="M10" s="18"/>
      <c r="N10" s="18">
        <v>1</v>
      </c>
      <c r="O10" s="18">
        <v>4</v>
      </c>
      <c r="P10" s="18">
        <v>5</v>
      </c>
    </row>
    <row r="11" spans="1:16" x14ac:dyDescent="0.25">
      <c r="A11" s="17" t="s">
        <v>37</v>
      </c>
      <c r="B11" s="18">
        <v>6</v>
      </c>
      <c r="F11" s="17" t="s">
        <v>32</v>
      </c>
      <c r="G11" s="18">
        <v>1</v>
      </c>
      <c r="K11" s="8" t="s">
        <v>37</v>
      </c>
      <c r="L11" s="18"/>
      <c r="M11" s="18">
        <v>1</v>
      </c>
      <c r="N11" s="18">
        <v>1</v>
      </c>
      <c r="O11" s="18">
        <v>4</v>
      </c>
      <c r="P11" s="18">
        <v>6</v>
      </c>
    </row>
    <row r="12" spans="1:16" x14ac:dyDescent="0.25">
      <c r="A12" s="17" t="s">
        <v>38</v>
      </c>
      <c r="B12" s="18">
        <v>3</v>
      </c>
      <c r="F12" s="19">
        <v>0.4</v>
      </c>
      <c r="G12" s="18">
        <v>1</v>
      </c>
      <c r="K12" s="8" t="s">
        <v>38</v>
      </c>
      <c r="L12" s="18"/>
      <c r="M12" s="18"/>
      <c r="N12" s="18"/>
      <c r="O12" s="18">
        <v>3</v>
      </c>
      <c r="P12" s="18">
        <v>3</v>
      </c>
    </row>
    <row r="13" spans="1:16" x14ac:dyDescent="0.25">
      <c r="A13" s="16" t="s">
        <v>39</v>
      </c>
      <c r="B13" s="18">
        <v>4</v>
      </c>
      <c r="F13" s="17" t="s">
        <v>33</v>
      </c>
      <c r="G13" s="18">
        <v>5</v>
      </c>
      <c r="J13" t="s">
        <v>39</v>
      </c>
      <c r="K13" s="8" t="s">
        <v>40</v>
      </c>
      <c r="L13" s="18"/>
      <c r="M13" s="18"/>
      <c r="N13" s="18"/>
      <c r="O13" s="18">
        <v>1</v>
      </c>
      <c r="P13" s="18">
        <v>1</v>
      </c>
    </row>
    <row r="14" spans="1:16" x14ac:dyDescent="0.25">
      <c r="A14" s="17" t="s">
        <v>40</v>
      </c>
      <c r="B14" s="18">
        <v>1</v>
      </c>
      <c r="F14" s="19">
        <v>-0.1</v>
      </c>
      <c r="G14" s="18">
        <v>1</v>
      </c>
      <c r="K14" s="8" t="s">
        <v>41</v>
      </c>
      <c r="L14" s="18"/>
      <c r="M14" s="18"/>
      <c r="N14" s="18"/>
      <c r="O14" s="18">
        <v>2</v>
      </c>
      <c r="P14" s="18">
        <v>2</v>
      </c>
    </row>
    <row r="15" spans="1:16" x14ac:dyDescent="0.25">
      <c r="A15" s="17" t="s">
        <v>41</v>
      </c>
      <c r="B15" s="18">
        <v>2</v>
      </c>
      <c r="F15" s="19">
        <v>0</v>
      </c>
      <c r="G15" s="18">
        <v>1</v>
      </c>
      <c r="K15" s="8" t="s">
        <v>42</v>
      </c>
      <c r="L15" s="18"/>
      <c r="M15" s="18"/>
      <c r="N15" s="18">
        <v>1</v>
      </c>
      <c r="O15" s="18"/>
      <c r="P15" s="18">
        <v>1</v>
      </c>
    </row>
    <row r="16" spans="1:16" x14ac:dyDescent="0.25">
      <c r="A16" s="17" t="s">
        <v>42</v>
      </c>
      <c r="B16" s="18">
        <v>1</v>
      </c>
      <c r="F16" s="19">
        <v>0.1</v>
      </c>
      <c r="G16" s="18">
        <v>1</v>
      </c>
      <c r="J16" t="s">
        <v>51</v>
      </c>
      <c r="K16" s="8" t="s">
        <v>52</v>
      </c>
      <c r="L16" s="18"/>
      <c r="M16" s="18"/>
      <c r="N16" s="18"/>
      <c r="O16" s="18">
        <v>1</v>
      </c>
      <c r="P16" s="18">
        <v>1</v>
      </c>
    </row>
    <row r="17" spans="1:28" x14ac:dyDescent="0.25">
      <c r="A17" s="16" t="s">
        <v>51</v>
      </c>
      <c r="B17" s="18">
        <v>21</v>
      </c>
      <c r="F17" s="19">
        <v>0.4</v>
      </c>
      <c r="G17" s="18">
        <v>1</v>
      </c>
      <c r="K17" s="8" t="s">
        <v>53</v>
      </c>
      <c r="L17" s="18"/>
      <c r="M17" s="18"/>
      <c r="N17" s="18">
        <v>1</v>
      </c>
      <c r="O17" s="18">
        <v>9</v>
      </c>
      <c r="P17" s="18">
        <v>10</v>
      </c>
    </row>
    <row r="18" spans="1:28" x14ac:dyDescent="0.25">
      <c r="A18" s="16" t="s">
        <v>27</v>
      </c>
      <c r="B18" s="18">
        <v>57</v>
      </c>
      <c r="F18" s="19">
        <v>0.5</v>
      </c>
      <c r="G18" s="18">
        <v>1</v>
      </c>
      <c r="K18" s="8" t="s">
        <v>54</v>
      </c>
      <c r="L18" s="18"/>
      <c r="M18" s="18"/>
      <c r="N18" s="18"/>
      <c r="O18" s="18">
        <v>1</v>
      </c>
      <c r="P18" s="18">
        <v>1</v>
      </c>
    </row>
    <row r="19" spans="1:28" x14ac:dyDescent="0.25">
      <c r="F19" s="17" t="s">
        <v>34</v>
      </c>
      <c r="G19" s="18">
        <v>3</v>
      </c>
      <c r="K19" s="8" t="s">
        <v>55</v>
      </c>
      <c r="L19" s="18"/>
      <c r="M19" s="18">
        <v>1</v>
      </c>
      <c r="N19" s="18"/>
      <c r="O19" s="18">
        <v>8</v>
      </c>
      <c r="P19" s="18">
        <v>9</v>
      </c>
    </row>
    <row r="20" spans="1:28" x14ac:dyDescent="0.25">
      <c r="F20" s="19">
        <v>-0.6</v>
      </c>
      <c r="G20" s="18">
        <v>1</v>
      </c>
      <c r="J20" s="15" t="s">
        <v>47</v>
      </c>
      <c r="K20" s="15" t="s">
        <v>44</v>
      </c>
    </row>
    <row r="21" spans="1:28" x14ac:dyDescent="0.25">
      <c r="F21" s="19">
        <v>-0.1</v>
      </c>
      <c r="G21" s="18">
        <v>1</v>
      </c>
      <c r="J21" s="15" t="s">
        <v>26</v>
      </c>
      <c r="K21" s="7">
        <v>-2.9780000000000002</v>
      </c>
      <c r="L21" s="7">
        <v>-2.9769999999999999</v>
      </c>
      <c r="M21" s="7">
        <v>-2.976</v>
      </c>
      <c r="N21" s="7">
        <v>-2.9750000000000001</v>
      </c>
      <c r="O21" s="7">
        <v>-2.9710000000000001</v>
      </c>
      <c r="P21" s="7">
        <v>-2.97</v>
      </c>
      <c r="Q21" s="7">
        <v>-2.968</v>
      </c>
      <c r="R21" s="7">
        <v>-2.9670000000000001</v>
      </c>
      <c r="S21" s="7">
        <v>-2.9660000000000002</v>
      </c>
      <c r="T21" s="7">
        <v>-2.9649999999999999</v>
      </c>
      <c r="U21" s="7">
        <v>-2.964</v>
      </c>
      <c r="V21" s="7">
        <v>-2.9630000000000001</v>
      </c>
      <c r="W21" s="7">
        <v>-2.9620000000000002</v>
      </c>
      <c r="X21" s="7">
        <v>-2.9580000000000002</v>
      </c>
      <c r="Y21" s="7">
        <v>-2.96</v>
      </c>
      <c r="Z21" s="7">
        <v>-2.9609999999999999</v>
      </c>
      <c r="AA21" s="7">
        <v>-2.9590000000000001</v>
      </c>
      <c r="AB21" s="7" t="s">
        <v>27</v>
      </c>
    </row>
    <row r="22" spans="1:28" x14ac:dyDescent="0.25">
      <c r="F22" s="19">
        <v>0.3</v>
      </c>
      <c r="G22" s="18">
        <v>1</v>
      </c>
      <c r="J22" s="20">
        <v>53.783000000000001</v>
      </c>
      <c r="K22" s="18"/>
      <c r="L22" s="18"/>
      <c r="M22" s="18">
        <v>1</v>
      </c>
      <c r="N22" s="18">
        <v>1</v>
      </c>
      <c r="O22" s="18"/>
      <c r="P22" s="18"/>
      <c r="Q22" s="18">
        <v>1</v>
      </c>
      <c r="R22" s="18"/>
      <c r="S22" s="18"/>
      <c r="T22" s="18"/>
      <c r="U22" s="18"/>
      <c r="V22" s="18"/>
      <c r="W22" s="18"/>
      <c r="X22" s="18"/>
      <c r="Y22" s="18"/>
      <c r="Z22" s="18"/>
      <c r="AA22" s="18"/>
      <c r="AB22" s="18">
        <v>3</v>
      </c>
    </row>
    <row r="23" spans="1:28" x14ac:dyDescent="0.25">
      <c r="F23" s="17" t="s">
        <v>35</v>
      </c>
      <c r="G23" s="18">
        <v>4</v>
      </c>
      <c r="J23" s="20">
        <v>53.783999999999999</v>
      </c>
      <c r="K23" s="18"/>
      <c r="L23" s="18"/>
      <c r="M23" s="18"/>
      <c r="N23" s="18"/>
      <c r="O23" s="18"/>
      <c r="P23" s="18">
        <v>2</v>
      </c>
      <c r="Q23" s="18"/>
      <c r="R23" s="18"/>
      <c r="S23" s="18"/>
      <c r="T23" s="18"/>
      <c r="U23" s="18"/>
      <c r="V23" s="18"/>
      <c r="W23" s="18"/>
      <c r="X23" s="18"/>
      <c r="Y23" s="18"/>
      <c r="Z23" s="18"/>
      <c r="AA23" s="18"/>
      <c r="AB23" s="18">
        <v>2</v>
      </c>
    </row>
    <row r="24" spans="1:28" x14ac:dyDescent="0.25">
      <c r="F24" s="19">
        <v>-0.2</v>
      </c>
      <c r="G24" s="18">
        <v>1</v>
      </c>
      <c r="J24" s="20">
        <v>53.784999999999997</v>
      </c>
      <c r="K24" s="18"/>
      <c r="L24" s="18"/>
      <c r="M24" s="18"/>
      <c r="N24" s="18">
        <v>1</v>
      </c>
      <c r="O24" s="18">
        <v>1</v>
      </c>
      <c r="P24" s="18"/>
      <c r="Q24" s="18"/>
      <c r="R24" s="18">
        <v>1</v>
      </c>
      <c r="S24" s="18"/>
      <c r="T24" s="18"/>
      <c r="U24" s="18"/>
      <c r="V24" s="18"/>
      <c r="W24" s="18"/>
      <c r="X24" s="18"/>
      <c r="Y24" s="18"/>
      <c r="Z24" s="18"/>
      <c r="AA24" s="18"/>
      <c r="AB24" s="18">
        <v>3</v>
      </c>
    </row>
    <row r="25" spans="1:28" x14ac:dyDescent="0.25">
      <c r="F25" s="19">
        <v>-0.1</v>
      </c>
      <c r="G25" s="18">
        <v>1</v>
      </c>
      <c r="J25" s="20">
        <v>53.786000000000001</v>
      </c>
      <c r="K25" s="18">
        <v>2</v>
      </c>
      <c r="L25" s="18"/>
      <c r="M25" s="18"/>
      <c r="N25" s="18"/>
      <c r="O25" s="18"/>
      <c r="P25" s="18"/>
      <c r="Q25" s="18"/>
      <c r="R25" s="18"/>
      <c r="S25" s="18">
        <v>1</v>
      </c>
      <c r="T25" s="18"/>
      <c r="U25" s="18"/>
      <c r="V25" s="18">
        <v>2</v>
      </c>
      <c r="W25" s="18">
        <v>1</v>
      </c>
      <c r="X25" s="18"/>
      <c r="Y25" s="18"/>
      <c r="Z25" s="18"/>
      <c r="AA25" s="18"/>
      <c r="AB25" s="18">
        <v>6</v>
      </c>
    </row>
    <row r="26" spans="1:28" x14ac:dyDescent="0.25">
      <c r="F26" s="19">
        <v>0.2</v>
      </c>
      <c r="G26" s="18">
        <v>1</v>
      </c>
      <c r="J26" s="20">
        <v>53.786999999999999</v>
      </c>
      <c r="K26" s="18"/>
      <c r="L26" s="18">
        <v>1</v>
      </c>
      <c r="M26" s="18"/>
      <c r="N26" s="18"/>
      <c r="O26" s="18"/>
      <c r="P26" s="18"/>
      <c r="Q26" s="18">
        <v>1</v>
      </c>
      <c r="R26" s="18"/>
      <c r="S26" s="18">
        <v>1</v>
      </c>
      <c r="T26" s="18">
        <v>1</v>
      </c>
      <c r="U26" s="18">
        <v>3</v>
      </c>
      <c r="V26" s="18"/>
      <c r="W26" s="18">
        <v>1</v>
      </c>
      <c r="X26" s="18">
        <v>1</v>
      </c>
      <c r="Y26" s="18"/>
      <c r="Z26" s="18"/>
      <c r="AA26" s="18"/>
      <c r="AB26" s="18">
        <v>9</v>
      </c>
    </row>
    <row r="27" spans="1:28" x14ac:dyDescent="0.25">
      <c r="F27" s="19">
        <v>0.8</v>
      </c>
      <c r="G27" s="18">
        <v>1</v>
      </c>
      <c r="J27" s="20">
        <v>53.787999999999997</v>
      </c>
      <c r="K27" s="18"/>
      <c r="L27" s="18"/>
      <c r="M27" s="18"/>
      <c r="N27" s="18"/>
      <c r="O27" s="18"/>
      <c r="P27" s="18"/>
      <c r="Q27" s="18"/>
      <c r="R27" s="18"/>
      <c r="S27" s="18"/>
      <c r="T27" s="18">
        <v>1</v>
      </c>
      <c r="U27" s="18">
        <v>4</v>
      </c>
      <c r="V27" s="18">
        <v>4</v>
      </c>
      <c r="W27" s="18">
        <v>3</v>
      </c>
      <c r="X27" s="18"/>
      <c r="Y27" s="18">
        <v>1</v>
      </c>
      <c r="Z27" s="18"/>
      <c r="AA27" s="18"/>
      <c r="AB27" s="18">
        <v>13</v>
      </c>
    </row>
    <row r="28" spans="1:28" x14ac:dyDescent="0.25">
      <c r="F28" s="17" t="s">
        <v>36</v>
      </c>
      <c r="G28" s="18">
        <v>5</v>
      </c>
      <c r="J28" s="20">
        <v>53.789000000000001</v>
      </c>
      <c r="K28" s="18"/>
      <c r="L28" s="18"/>
      <c r="M28" s="18"/>
      <c r="N28" s="18"/>
      <c r="O28" s="18"/>
      <c r="P28" s="18"/>
      <c r="Q28" s="18"/>
      <c r="R28" s="18"/>
      <c r="S28" s="18"/>
      <c r="T28" s="18"/>
      <c r="U28" s="18"/>
      <c r="V28" s="18">
        <v>5</v>
      </c>
      <c r="W28" s="18">
        <v>6</v>
      </c>
      <c r="X28" s="18"/>
      <c r="Y28" s="18">
        <v>1</v>
      </c>
      <c r="Z28" s="18">
        <v>3</v>
      </c>
      <c r="AA28" s="18">
        <v>1</v>
      </c>
      <c r="AB28" s="18">
        <v>16</v>
      </c>
    </row>
    <row r="29" spans="1:28" x14ac:dyDescent="0.25">
      <c r="F29" s="19">
        <v>-0.4</v>
      </c>
      <c r="G29" s="18">
        <v>1</v>
      </c>
      <c r="J29" s="20">
        <v>53.79</v>
      </c>
      <c r="K29" s="18"/>
      <c r="L29" s="18"/>
      <c r="M29" s="18"/>
      <c r="N29" s="18"/>
      <c r="O29" s="18"/>
      <c r="P29" s="18"/>
      <c r="Q29" s="18"/>
      <c r="R29" s="18"/>
      <c r="S29" s="18"/>
      <c r="T29" s="18"/>
      <c r="U29" s="18">
        <v>1</v>
      </c>
      <c r="V29" s="18">
        <v>2</v>
      </c>
      <c r="W29" s="18">
        <v>2</v>
      </c>
      <c r="X29" s="18"/>
      <c r="Y29" s="18"/>
      <c r="Z29" s="18"/>
      <c r="AA29" s="18"/>
      <c r="AB29" s="18">
        <v>5</v>
      </c>
    </row>
    <row r="30" spans="1:28" x14ac:dyDescent="0.25">
      <c r="F30" s="19">
        <v>-0.3</v>
      </c>
      <c r="G30" s="18">
        <v>1</v>
      </c>
      <c r="J30" s="20" t="s">
        <v>27</v>
      </c>
      <c r="K30" s="18">
        <v>2</v>
      </c>
      <c r="L30" s="18">
        <v>1</v>
      </c>
      <c r="M30" s="18">
        <v>1</v>
      </c>
      <c r="N30" s="18">
        <v>2</v>
      </c>
      <c r="O30" s="18">
        <v>1</v>
      </c>
      <c r="P30" s="18">
        <v>2</v>
      </c>
      <c r="Q30" s="18">
        <v>2</v>
      </c>
      <c r="R30" s="18">
        <v>1</v>
      </c>
      <c r="S30" s="18">
        <v>2</v>
      </c>
      <c r="T30" s="18">
        <v>2</v>
      </c>
      <c r="U30" s="18">
        <v>8</v>
      </c>
      <c r="V30" s="18">
        <v>13</v>
      </c>
      <c r="W30" s="18">
        <v>13</v>
      </c>
      <c r="X30" s="18">
        <v>1</v>
      </c>
      <c r="Y30" s="18">
        <v>2</v>
      </c>
      <c r="Z30" s="18">
        <v>3</v>
      </c>
      <c r="AA30" s="18">
        <v>1</v>
      </c>
      <c r="AB30" s="18">
        <v>57</v>
      </c>
    </row>
    <row r="31" spans="1:28" x14ac:dyDescent="0.25">
      <c r="F31" s="19">
        <v>-0.2</v>
      </c>
      <c r="G31" s="18">
        <v>1</v>
      </c>
    </row>
    <row r="32" spans="1:28" x14ac:dyDescent="0.25">
      <c r="F32" s="19">
        <v>0</v>
      </c>
      <c r="G32" s="18">
        <v>1</v>
      </c>
    </row>
    <row r="33" spans="6:7" x14ac:dyDescent="0.25">
      <c r="F33" s="19">
        <v>0.8</v>
      </c>
      <c r="G33" s="18">
        <v>1</v>
      </c>
    </row>
    <row r="34" spans="6:7" x14ac:dyDescent="0.25">
      <c r="F34" s="17" t="s">
        <v>37</v>
      </c>
      <c r="G34" s="18">
        <v>6</v>
      </c>
    </row>
    <row r="35" spans="6:7" x14ac:dyDescent="0.25">
      <c r="F35" s="19">
        <v>-0.4</v>
      </c>
      <c r="G35" s="18">
        <v>1</v>
      </c>
    </row>
    <row r="36" spans="6:7" x14ac:dyDescent="0.25">
      <c r="F36" s="19">
        <v>-0.2</v>
      </c>
      <c r="G36" s="18">
        <v>1</v>
      </c>
    </row>
    <row r="37" spans="6:7" x14ac:dyDescent="0.25">
      <c r="F37" s="19">
        <v>0.1</v>
      </c>
      <c r="G37" s="18">
        <v>2</v>
      </c>
    </row>
    <row r="38" spans="6:7" x14ac:dyDescent="0.25">
      <c r="F38" s="19">
        <v>0.5</v>
      </c>
      <c r="G38" s="18">
        <v>1</v>
      </c>
    </row>
    <row r="39" spans="6:7" x14ac:dyDescent="0.25">
      <c r="F39" s="19">
        <v>1.1000000000000001</v>
      </c>
      <c r="G39" s="18">
        <v>1</v>
      </c>
    </row>
    <row r="40" spans="6:7" x14ac:dyDescent="0.25">
      <c r="F40" s="17" t="s">
        <v>38</v>
      </c>
      <c r="G40" s="18">
        <v>3</v>
      </c>
    </row>
    <row r="41" spans="6:7" x14ac:dyDescent="0.25">
      <c r="F41" s="19">
        <v>-0.5</v>
      </c>
      <c r="G41" s="18">
        <v>1</v>
      </c>
    </row>
    <row r="42" spans="6:7" x14ac:dyDescent="0.25">
      <c r="F42" s="19">
        <v>-0.4</v>
      </c>
      <c r="G42" s="18">
        <v>1</v>
      </c>
    </row>
    <row r="43" spans="6:7" x14ac:dyDescent="0.25">
      <c r="F43" s="19">
        <v>-0.3</v>
      </c>
      <c r="G43" s="18">
        <v>1</v>
      </c>
    </row>
    <row r="44" spans="6:7" x14ac:dyDescent="0.25">
      <c r="F44" s="16" t="s">
        <v>39</v>
      </c>
      <c r="G44" s="18">
        <v>4</v>
      </c>
    </row>
    <row r="45" spans="6:7" x14ac:dyDescent="0.25">
      <c r="F45" s="17" t="s">
        <v>40</v>
      </c>
      <c r="G45" s="18">
        <v>1</v>
      </c>
    </row>
    <row r="46" spans="6:7" x14ac:dyDescent="0.25">
      <c r="F46" s="19">
        <v>-0.3</v>
      </c>
      <c r="G46" s="18">
        <v>1</v>
      </c>
    </row>
    <row r="47" spans="6:7" x14ac:dyDescent="0.25">
      <c r="F47" s="17" t="s">
        <v>41</v>
      </c>
      <c r="G47" s="18">
        <v>2</v>
      </c>
    </row>
    <row r="48" spans="6:7" x14ac:dyDescent="0.25">
      <c r="F48" s="19">
        <v>-0.5</v>
      </c>
      <c r="G48" s="18">
        <v>2</v>
      </c>
    </row>
    <row r="49" spans="6:7" x14ac:dyDescent="0.25">
      <c r="F49" s="17" t="s">
        <v>42</v>
      </c>
      <c r="G49" s="18">
        <v>1</v>
      </c>
    </row>
    <row r="50" spans="6:7" x14ac:dyDescent="0.25">
      <c r="F50" s="19">
        <v>0.7</v>
      </c>
      <c r="G50" s="18">
        <v>1</v>
      </c>
    </row>
    <row r="51" spans="6:7" x14ac:dyDescent="0.25">
      <c r="F51" s="16" t="s">
        <v>51</v>
      </c>
      <c r="G51" s="18">
        <v>21</v>
      </c>
    </row>
    <row r="52" spans="6:7" x14ac:dyDescent="0.25">
      <c r="F52" s="16" t="s">
        <v>27</v>
      </c>
      <c r="G52" s="18">
        <v>57</v>
      </c>
    </row>
  </sheetData>
  <pageMargins left="0.7" right="0.7" top="0.75" bottom="0.75" header="0.3" footer="0.3"/>
  <drawing r:id="rId5"/>
  <extLst>
    <ext xmlns:x14="http://schemas.microsoft.com/office/spreadsheetml/2009/9/main" uri="{A8765BA9-456A-4dab-B4F3-ACF838C121DE}">
      <x14:slicerList>
        <x14:slicer r:id="rId6"/>
      </x14:slicerList>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BGS data and map</vt:lpstr>
      <vt:lpstr>Phase 1 </vt:lpstr>
      <vt:lpstr>Analysis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Ruth Hayhurst</dc:creator>
  <cp:lastModifiedBy>Ruth Hayhurst</cp:lastModifiedBy>
  <dcterms:created xsi:type="dcterms:W3CDTF">2018-10-23T17:07:04Z</dcterms:created>
  <dcterms:modified xsi:type="dcterms:W3CDTF">2018-12-18T12:34:10Z</dcterms:modified>
</cp:coreProperties>
</file>