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2.xml" ContentType="application/vnd.openxmlformats-officedocument.drawing+xml"/>
  <Override PartName="/xl/slicers/slicer2.xml" ContentType="application/vnd.ms-excel.slicer+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026"/>
  <workbookPr hidePivotFieldList="1" defaultThemeVersion="166925"/>
  <mc:AlternateContent xmlns:mc="http://schemas.openxmlformats.org/markup-compatibility/2006">
    <mc:Choice Requires="x15">
      <x15ac:absPath xmlns:x15ac="http://schemas.microsoft.com/office/spreadsheetml/2010/11/ac" url="D:\Documents\0Drafts2019\"/>
    </mc:Choice>
  </mc:AlternateContent>
  <xr:revisionPtr revIDLastSave="0" documentId="13_ncr:1_{D1FD2C34-1F05-4BDC-AAB4-A91183965FE8}" xr6:coauthVersionLast="45" xr6:coauthVersionMax="45" xr10:uidLastSave="{00000000-0000-0000-0000-000000000000}"/>
  <bookViews>
    <workbookView xWindow="12990" yWindow="1545" windowWidth="11850" windowHeight="15600" activeTab="1" xr2:uid="{00000000-000D-0000-FFFF-FFFF00000000}"/>
  </bookViews>
  <sheets>
    <sheet name="BGS data and map" sheetId="3" r:id="rId1"/>
    <sheet name="Analysis" sheetId="4" r:id="rId2"/>
  </sheets>
  <definedNames>
    <definedName name="Slicer_Date">#N/A</definedName>
    <definedName name="Slicer_Type">#N/A</definedName>
  </definedNames>
  <calcPr calcId="181029" concurrentCalc="0"/>
  <pivotCaches>
    <pivotCache cacheId="7" r:id="rId3"/>
  </pivotCaches>
  <extLst>
    <ext xmlns:x14="http://schemas.microsoft.com/office/spreadsheetml/2009/9/main" uri="{BBE1A952-AA13-448e-AADC-164F8A28A991}">
      <x14:slicerCaches>
        <x14:slicerCache r:id="rId4"/>
      </x14:slicerCaches>
    </ex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5"/>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A140" i="3" l="1"/>
  <c r="A136" i="3"/>
  <c r="A138" i="3"/>
  <c r="A139" i="3"/>
  <c r="K140" i="3"/>
  <c r="L140" i="3"/>
  <c r="M140" i="3"/>
  <c r="N140" i="3"/>
  <c r="O140" i="3"/>
  <c r="P140" i="3"/>
  <c r="Q140" i="3"/>
  <c r="R140" i="3"/>
  <c r="S140" i="3"/>
  <c r="K139" i="3"/>
  <c r="L139" i="3"/>
  <c r="M139" i="3"/>
  <c r="N139" i="3"/>
  <c r="O139" i="3"/>
  <c r="P139" i="3"/>
  <c r="Q139" i="3"/>
  <c r="R139" i="3"/>
  <c r="S139" i="3"/>
  <c r="K138" i="3"/>
  <c r="L138" i="3"/>
  <c r="M138" i="3"/>
  <c r="N138" i="3"/>
  <c r="O138" i="3"/>
  <c r="P138" i="3"/>
  <c r="Q138" i="3"/>
  <c r="R138" i="3"/>
  <c r="S138" i="3"/>
  <c r="A135" i="3"/>
  <c r="A137" i="3"/>
  <c r="K137" i="3"/>
  <c r="L137" i="3"/>
  <c r="M137" i="3"/>
  <c r="N137" i="3"/>
  <c r="O137" i="3"/>
  <c r="P137" i="3"/>
  <c r="Q137" i="3"/>
  <c r="R137" i="3"/>
  <c r="S137" i="3"/>
  <c r="K136" i="3"/>
  <c r="L136" i="3"/>
  <c r="M136" i="3"/>
  <c r="N136" i="3"/>
  <c r="O136" i="3"/>
  <c r="P136" i="3"/>
  <c r="Q136" i="3"/>
  <c r="R136" i="3"/>
  <c r="S136" i="3"/>
  <c r="K135" i="3"/>
  <c r="L135" i="3"/>
  <c r="M135" i="3"/>
  <c r="N135" i="3"/>
  <c r="O135" i="3"/>
  <c r="P135" i="3"/>
  <c r="Q135" i="3"/>
  <c r="R135" i="3"/>
  <c r="S135" i="3"/>
  <c r="A131" i="3"/>
  <c r="K131" i="3"/>
  <c r="L131" i="3"/>
  <c r="M131" i="3"/>
  <c r="N131" i="3"/>
  <c r="O131" i="3"/>
  <c r="P131" i="3"/>
  <c r="Q131" i="3"/>
  <c r="R131" i="3"/>
  <c r="S131" i="3"/>
  <c r="A7" i="3"/>
  <c r="A8" i="3"/>
  <c r="A9" i="3"/>
  <c r="A10" i="3"/>
  <c r="A11" i="3"/>
  <c r="A12" i="3"/>
  <c r="A13" i="3"/>
  <c r="A14" i="3"/>
  <c r="A15" i="3"/>
  <c r="A16" i="3"/>
  <c r="A17" i="3"/>
  <c r="A18" i="3"/>
  <c r="A19" i="3"/>
  <c r="A20" i="3"/>
  <c r="A21" i="3"/>
  <c r="A22" i="3"/>
  <c r="A23" i="3"/>
  <c r="A24" i="3"/>
  <c r="A25" i="3"/>
  <c r="A26" i="3"/>
  <c r="A27" i="3"/>
  <c r="A28" i="3"/>
  <c r="A29" i="3"/>
  <c r="A30" i="3"/>
  <c r="A31" i="3"/>
  <c r="A32" i="3"/>
  <c r="A33" i="3"/>
  <c r="A34" i="3"/>
  <c r="A35" i="3"/>
  <c r="A36" i="3"/>
  <c r="A37" i="3"/>
  <c r="A38" i="3"/>
  <c r="A39" i="3"/>
  <c r="A40" i="3"/>
  <c r="A41" i="3"/>
  <c r="A42" i="3"/>
  <c r="A43" i="3"/>
  <c r="A44" i="3"/>
  <c r="A45" i="3"/>
  <c r="A46" i="3"/>
  <c r="A47" i="3"/>
  <c r="A48" i="3"/>
  <c r="A49" i="3"/>
  <c r="A50" i="3"/>
  <c r="A51" i="3"/>
  <c r="A52" i="3"/>
  <c r="A53" i="3"/>
  <c r="A54" i="3"/>
  <c r="A55" i="3"/>
  <c r="A56" i="3"/>
  <c r="A57" i="3"/>
  <c r="A58" i="3"/>
  <c r="A59" i="3"/>
  <c r="A60" i="3"/>
  <c r="A61" i="3"/>
  <c r="A62" i="3"/>
  <c r="A63" i="3"/>
  <c r="A64" i="3"/>
  <c r="A65" i="3"/>
  <c r="A66" i="3"/>
  <c r="A67" i="3"/>
  <c r="A68" i="3"/>
  <c r="A69" i="3"/>
  <c r="A70" i="3"/>
  <c r="A71" i="3"/>
  <c r="A72" i="3"/>
  <c r="A73" i="3"/>
  <c r="A74" i="3"/>
  <c r="A75" i="3"/>
  <c r="A76" i="3"/>
  <c r="A77" i="3"/>
  <c r="A78" i="3"/>
  <c r="A79" i="3"/>
  <c r="A80" i="3"/>
  <c r="A81" i="3"/>
  <c r="A82" i="3"/>
  <c r="A83" i="3"/>
  <c r="A84" i="3"/>
  <c r="A85" i="3"/>
  <c r="A86" i="3"/>
  <c r="A87" i="3"/>
  <c r="A88" i="3"/>
  <c r="A89" i="3"/>
  <c r="A90" i="3"/>
  <c r="A91" i="3"/>
  <c r="A92" i="3"/>
  <c r="A93" i="3"/>
  <c r="A94" i="3"/>
  <c r="A95" i="3"/>
  <c r="A96" i="3"/>
  <c r="A97" i="3"/>
  <c r="A98" i="3"/>
  <c r="A99" i="3"/>
  <c r="A100" i="3"/>
  <c r="A101" i="3"/>
  <c r="A102" i="3"/>
  <c r="A103" i="3"/>
  <c r="A104" i="3"/>
  <c r="A106" i="3"/>
  <c r="A105" i="3"/>
  <c r="A107" i="3"/>
  <c r="A108" i="3"/>
  <c r="A109" i="3"/>
  <c r="A110" i="3"/>
  <c r="A111" i="3"/>
  <c r="A112" i="3"/>
  <c r="A113" i="3"/>
  <c r="A114" i="3"/>
  <c r="A115" i="3"/>
  <c r="A116" i="3"/>
  <c r="A117" i="3"/>
  <c r="A118" i="3"/>
  <c r="A119" i="3"/>
  <c r="A120" i="3"/>
  <c r="A121" i="3"/>
  <c r="A122" i="3"/>
  <c r="A123" i="3"/>
  <c r="A124" i="3"/>
  <c r="A125" i="3"/>
  <c r="A126" i="3"/>
  <c r="A127" i="3"/>
  <c r="A128" i="3"/>
  <c r="A129" i="3"/>
  <c r="A130" i="3"/>
  <c r="A132" i="3"/>
  <c r="A133" i="3"/>
  <c r="A134" i="3"/>
  <c r="K132" i="3"/>
  <c r="L132" i="3"/>
  <c r="M132" i="3"/>
  <c r="N132" i="3"/>
  <c r="O132" i="3"/>
  <c r="P132" i="3"/>
  <c r="Q132" i="3"/>
  <c r="R132" i="3"/>
  <c r="S132" i="3"/>
  <c r="K134" i="3"/>
  <c r="L134" i="3"/>
  <c r="M134" i="3"/>
  <c r="N134" i="3"/>
  <c r="O134" i="3"/>
  <c r="P134" i="3"/>
  <c r="Q134" i="3"/>
  <c r="R134" i="3"/>
  <c r="S134" i="3"/>
  <c r="K133" i="3"/>
  <c r="L133" i="3"/>
  <c r="M133" i="3"/>
  <c r="N133" i="3"/>
  <c r="O133" i="3"/>
  <c r="P133" i="3"/>
  <c r="Q133" i="3"/>
  <c r="R133" i="3"/>
  <c r="S133" i="3"/>
  <c r="K130" i="3"/>
  <c r="L130" i="3"/>
  <c r="M130" i="3"/>
  <c r="N130" i="3"/>
  <c r="O130" i="3"/>
  <c r="P130" i="3"/>
  <c r="Q130" i="3"/>
  <c r="R130" i="3"/>
  <c r="S130" i="3"/>
  <c r="K129" i="3"/>
  <c r="L129" i="3"/>
  <c r="M129" i="3"/>
  <c r="N129" i="3"/>
  <c r="O129" i="3"/>
  <c r="P129" i="3"/>
  <c r="Q129" i="3"/>
  <c r="R129" i="3"/>
  <c r="S129" i="3"/>
  <c r="K128" i="3"/>
  <c r="L128" i="3"/>
  <c r="M128" i="3"/>
  <c r="N128" i="3"/>
  <c r="O128" i="3"/>
  <c r="P128" i="3"/>
  <c r="Q128" i="3"/>
  <c r="R128" i="3"/>
  <c r="S128" i="3"/>
  <c r="K127" i="3"/>
  <c r="L127" i="3"/>
  <c r="M127" i="3"/>
  <c r="N127" i="3"/>
  <c r="O127" i="3"/>
  <c r="P127" i="3"/>
  <c r="Q127" i="3"/>
  <c r="R127" i="3"/>
  <c r="S127" i="3"/>
  <c r="K126" i="3"/>
  <c r="L126" i="3"/>
  <c r="M126" i="3"/>
  <c r="N126" i="3"/>
  <c r="O126" i="3"/>
  <c r="P126" i="3"/>
  <c r="Q126" i="3"/>
  <c r="R126" i="3"/>
  <c r="S126" i="3"/>
  <c r="K104" i="3"/>
  <c r="L104" i="3"/>
  <c r="M104" i="3"/>
  <c r="N104" i="3"/>
  <c r="O104" i="3"/>
  <c r="P104" i="3"/>
  <c r="Q104" i="3"/>
  <c r="R104" i="3"/>
  <c r="S104" i="3"/>
  <c r="K106" i="3"/>
  <c r="L106" i="3"/>
  <c r="M106" i="3"/>
  <c r="N106" i="3"/>
  <c r="O106" i="3"/>
  <c r="P106" i="3"/>
  <c r="Q106" i="3"/>
  <c r="R106" i="3"/>
  <c r="S106" i="3"/>
  <c r="K105" i="3"/>
  <c r="L105" i="3"/>
  <c r="M105" i="3"/>
  <c r="N105" i="3"/>
  <c r="O105" i="3"/>
  <c r="P105" i="3"/>
  <c r="Q105" i="3"/>
  <c r="R105" i="3"/>
  <c r="S105" i="3"/>
  <c r="K120" i="3"/>
  <c r="L120" i="3"/>
  <c r="M120" i="3"/>
  <c r="N120" i="3"/>
  <c r="O120" i="3"/>
  <c r="P120" i="3"/>
  <c r="Q120" i="3"/>
  <c r="R120" i="3"/>
  <c r="S120" i="3"/>
  <c r="K117" i="3"/>
  <c r="L117" i="3"/>
  <c r="M117" i="3"/>
  <c r="N117" i="3"/>
  <c r="O117" i="3"/>
  <c r="P117" i="3"/>
  <c r="Q117" i="3"/>
  <c r="R117" i="3"/>
  <c r="S117" i="3"/>
  <c r="K118" i="3"/>
  <c r="L118" i="3"/>
  <c r="M118" i="3"/>
  <c r="N118" i="3"/>
  <c r="O118" i="3"/>
  <c r="P118" i="3"/>
  <c r="Q118" i="3"/>
  <c r="R118" i="3"/>
  <c r="S118" i="3"/>
  <c r="K119" i="3"/>
  <c r="L119" i="3"/>
  <c r="M119" i="3"/>
  <c r="N119" i="3"/>
  <c r="O119" i="3"/>
  <c r="P119" i="3"/>
  <c r="Q119" i="3"/>
  <c r="R119" i="3"/>
  <c r="S119" i="3"/>
  <c r="K122" i="3"/>
  <c r="L122" i="3"/>
  <c r="M122" i="3"/>
  <c r="N122" i="3"/>
  <c r="O122" i="3"/>
  <c r="P122" i="3"/>
  <c r="Q122" i="3"/>
  <c r="R122" i="3"/>
  <c r="S122" i="3"/>
  <c r="K124" i="3"/>
  <c r="L124" i="3"/>
  <c r="M124" i="3"/>
  <c r="N124" i="3"/>
  <c r="O124" i="3"/>
  <c r="P124" i="3"/>
  <c r="Q124" i="3"/>
  <c r="R124" i="3"/>
  <c r="S124" i="3"/>
  <c r="K125" i="3"/>
  <c r="L125" i="3"/>
  <c r="M125" i="3"/>
  <c r="N125" i="3"/>
  <c r="O125" i="3"/>
  <c r="P125" i="3"/>
  <c r="Q125" i="3"/>
  <c r="R125" i="3"/>
  <c r="S125" i="3"/>
  <c r="K98" i="3"/>
  <c r="L98" i="3"/>
  <c r="M98" i="3"/>
  <c r="N98" i="3"/>
  <c r="O98" i="3"/>
  <c r="P98" i="3"/>
  <c r="Q98" i="3"/>
  <c r="R98" i="3"/>
  <c r="S98" i="3"/>
  <c r="K96" i="3"/>
  <c r="L96" i="3"/>
  <c r="M96" i="3"/>
  <c r="N96" i="3"/>
  <c r="O96" i="3"/>
  <c r="P96" i="3"/>
  <c r="Q96" i="3"/>
  <c r="R96" i="3"/>
  <c r="S96" i="3"/>
  <c r="K97" i="3"/>
  <c r="L97" i="3"/>
  <c r="M97" i="3"/>
  <c r="N97" i="3"/>
  <c r="O97" i="3"/>
  <c r="P97" i="3"/>
  <c r="Q97" i="3"/>
  <c r="R97" i="3"/>
  <c r="S97" i="3"/>
  <c r="K99" i="3"/>
  <c r="L99" i="3"/>
  <c r="M99" i="3"/>
  <c r="N99" i="3"/>
  <c r="O99" i="3"/>
  <c r="P99" i="3"/>
  <c r="Q99" i="3"/>
  <c r="R99" i="3"/>
  <c r="S99" i="3"/>
  <c r="K100" i="3"/>
  <c r="L100" i="3"/>
  <c r="M100" i="3"/>
  <c r="N100" i="3"/>
  <c r="O100" i="3"/>
  <c r="P100" i="3"/>
  <c r="Q100" i="3"/>
  <c r="R100" i="3"/>
  <c r="S100" i="3"/>
  <c r="K102" i="3"/>
  <c r="L102" i="3"/>
  <c r="M102" i="3"/>
  <c r="N102" i="3"/>
  <c r="O102" i="3"/>
  <c r="P102" i="3"/>
  <c r="Q102" i="3"/>
  <c r="R102" i="3"/>
  <c r="S102" i="3"/>
  <c r="K101" i="3"/>
  <c r="L101" i="3"/>
  <c r="M101" i="3"/>
  <c r="N101" i="3"/>
  <c r="O101" i="3"/>
  <c r="P101" i="3"/>
  <c r="Q101" i="3"/>
  <c r="R101" i="3"/>
  <c r="S101" i="3"/>
  <c r="K108" i="3"/>
  <c r="L108" i="3"/>
  <c r="M108" i="3"/>
  <c r="N108" i="3"/>
  <c r="O108" i="3"/>
  <c r="P108" i="3"/>
  <c r="Q108" i="3"/>
  <c r="R108" i="3"/>
  <c r="S108" i="3"/>
  <c r="K109" i="3"/>
  <c r="L109" i="3"/>
  <c r="M109" i="3"/>
  <c r="N109" i="3"/>
  <c r="O109" i="3"/>
  <c r="P109" i="3"/>
  <c r="Q109" i="3"/>
  <c r="R109" i="3"/>
  <c r="S109" i="3"/>
  <c r="K123" i="3"/>
  <c r="L123" i="3"/>
  <c r="M123" i="3"/>
  <c r="N123" i="3"/>
  <c r="O123" i="3"/>
  <c r="P123" i="3"/>
  <c r="Q123" i="3"/>
  <c r="R123" i="3"/>
  <c r="S123" i="3"/>
  <c r="K121" i="3"/>
  <c r="L121" i="3"/>
  <c r="M121" i="3"/>
  <c r="N121" i="3"/>
  <c r="O121" i="3"/>
  <c r="P121" i="3"/>
  <c r="Q121" i="3"/>
  <c r="R121" i="3"/>
  <c r="S121" i="3"/>
  <c r="K111" i="3"/>
  <c r="L111" i="3"/>
  <c r="M111" i="3"/>
  <c r="N111" i="3"/>
  <c r="O111" i="3"/>
  <c r="P111" i="3"/>
  <c r="Q111" i="3"/>
  <c r="R111" i="3"/>
  <c r="S111" i="3"/>
  <c r="K112" i="3"/>
  <c r="L112" i="3"/>
  <c r="M112" i="3"/>
  <c r="N112" i="3"/>
  <c r="O112" i="3"/>
  <c r="P112" i="3"/>
  <c r="Q112" i="3"/>
  <c r="R112" i="3"/>
  <c r="S112" i="3"/>
  <c r="K116" i="3"/>
  <c r="L116" i="3"/>
  <c r="M116" i="3"/>
  <c r="N116" i="3"/>
  <c r="O116" i="3"/>
  <c r="P116" i="3"/>
  <c r="Q116" i="3"/>
  <c r="R116" i="3"/>
  <c r="S116" i="3"/>
  <c r="K115" i="3"/>
  <c r="L115" i="3"/>
  <c r="M115" i="3"/>
  <c r="N115" i="3"/>
  <c r="O115" i="3"/>
  <c r="P115" i="3"/>
  <c r="Q115" i="3"/>
  <c r="R115" i="3"/>
  <c r="S115" i="3"/>
  <c r="K114" i="3"/>
  <c r="L114" i="3"/>
  <c r="M114" i="3"/>
  <c r="N114" i="3"/>
  <c r="O114" i="3"/>
  <c r="P114" i="3"/>
  <c r="Q114" i="3"/>
  <c r="R114" i="3"/>
  <c r="S114" i="3"/>
  <c r="K113" i="3"/>
  <c r="L113" i="3"/>
  <c r="M113" i="3"/>
  <c r="N113" i="3"/>
  <c r="O113" i="3"/>
  <c r="P113" i="3"/>
  <c r="Q113" i="3"/>
  <c r="R113" i="3"/>
  <c r="S113" i="3"/>
  <c r="K110" i="3"/>
  <c r="L110" i="3"/>
  <c r="M110" i="3"/>
  <c r="N110" i="3"/>
  <c r="O110" i="3"/>
  <c r="P110" i="3"/>
  <c r="Q110" i="3"/>
  <c r="R110" i="3"/>
  <c r="S110" i="3"/>
  <c r="K107" i="3"/>
  <c r="L107" i="3"/>
  <c r="M107" i="3"/>
  <c r="N107" i="3"/>
  <c r="O107" i="3"/>
  <c r="P107" i="3"/>
  <c r="Q107" i="3"/>
  <c r="R107" i="3"/>
  <c r="S107" i="3"/>
  <c r="K103" i="3"/>
  <c r="L103" i="3"/>
  <c r="M103" i="3"/>
  <c r="N103" i="3"/>
  <c r="O103" i="3"/>
  <c r="P103" i="3"/>
  <c r="Q103" i="3"/>
  <c r="R103" i="3"/>
  <c r="S103" i="3"/>
  <c r="K92" i="3"/>
  <c r="L92" i="3"/>
  <c r="M92" i="3"/>
  <c r="N92" i="3"/>
  <c r="O92" i="3"/>
  <c r="P92" i="3"/>
  <c r="Q92" i="3"/>
  <c r="R92" i="3"/>
  <c r="S92" i="3"/>
  <c r="K95" i="3"/>
  <c r="L95" i="3"/>
  <c r="M95" i="3"/>
  <c r="N95" i="3"/>
  <c r="O95" i="3"/>
  <c r="P95" i="3"/>
  <c r="Q95" i="3"/>
  <c r="R95" i="3"/>
  <c r="S95" i="3"/>
  <c r="K94" i="3"/>
  <c r="L94" i="3"/>
  <c r="M94" i="3"/>
  <c r="N94" i="3"/>
  <c r="O94" i="3"/>
  <c r="P94" i="3"/>
  <c r="Q94" i="3"/>
  <c r="R94" i="3"/>
  <c r="S94" i="3"/>
  <c r="K90" i="3"/>
  <c r="L90" i="3"/>
  <c r="M90" i="3"/>
  <c r="N90" i="3"/>
  <c r="O90" i="3"/>
  <c r="P90" i="3"/>
  <c r="Q90" i="3"/>
  <c r="R90" i="3"/>
  <c r="S90" i="3"/>
  <c r="K88" i="3"/>
  <c r="L88" i="3"/>
  <c r="M88" i="3"/>
  <c r="N88" i="3"/>
  <c r="O88" i="3"/>
  <c r="P88" i="3"/>
  <c r="Q88" i="3"/>
  <c r="R88" i="3"/>
  <c r="S88" i="3"/>
  <c r="K89" i="3"/>
  <c r="L89" i="3"/>
  <c r="M89" i="3"/>
  <c r="N89" i="3"/>
  <c r="O89" i="3"/>
  <c r="P89" i="3"/>
  <c r="Q89" i="3"/>
  <c r="R89" i="3"/>
  <c r="S89" i="3"/>
  <c r="K71" i="3"/>
  <c r="L71" i="3"/>
  <c r="M71" i="3"/>
  <c r="N71" i="3"/>
  <c r="O71" i="3"/>
  <c r="P71" i="3"/>
  <c r="Q71" i="3"/>
  <c r="R71" i="3"/>
  <c r="S71" i="3"/>
  <c r="K86" i="3"/>
  <c r="L86" i="3"/>
  <c r="M86" i="3"/>
  <c r="N86" i="3"/>
  <c r="O86" i="3"/>
  <c r="P86" i="3"/>
  <c r="Q86" i="3"/>
  <c r="R86" i="3"/>
  <c r="S86" i="3"/>
  <c r="K87" i="3"/>
  <c r="L87" i="3"/>
  <c r="M87" i="3"/>
  <c r="N87" i="3"/>
  <c r="O87" i="3"/>
  <c r="P87" i="3"/>
  <c r="Q87" i="3"/>
  <c r="R87" i="3"/>
  <c r="S87" i="3"/>
  <c r="K93" i="3"/>
  <c r="L93" i="3"/>
  <c r="M93" i="3"/>
  <c r="N93" i="3"/>
  <c r="O93" i="3"/>
  <c r="P93" i="3"/>
  <c r="Q93" i="3"/>
  <c r="R93" i="3"/>
  <c r="S93" i="3"/>
  <c r="K67" i="3"/>
  <c r="L67" i="3"/>
  <c r="M67" i="3"/>
  <c r="N67" i="3"/>
  <c r="O67" i="3"/>
  <c r="P67" i="3"/>
  <c r="Q67" i="3"/>
  <c r="R67" i="3"/>
  <c r="S67" i="3"/>
  <c r="K68" i="3"/>
  <c r="L68" i="3"/>
  <c r="M68" i="3"/>
  <c r="N68" i="3"/>
  <c r="O68" i="3"/>
  <c r="P68" i="3"/>
  <c r="Q68" i="3"/>
  <c r="R68" i="3"/>
  <c r="S68" i="3"/>
  <c r="K69" i="3"/>
  <c r="L69" i="3"/>
  <c r="M69" i="3"/>
  <c r="N69" i="3"/>
  <c r="O69" i="3"/>
  <c r="P69" i="3"/>
  <c r="Q69" i="3"/>
  <c r="R69" i="3"/>
  <c r="S69" i="3"/>
  <c r="K70" i="3"/>
  <c r="L70" i="3"/>
  <c r="M70" i="3"/>
  <c r="N70" i="3"/>
  <c r="O70" i="3"/>
  <c r="P70" i="3"/>
  <c r="Q70" i="3"/>
  <c r="R70" i="3"/>
  <c r="S70" i="3"/>
  <c r="K91" i="3"/>
  <c r="L91" i="3"/>
  <c r="M91" i="3"/>
  <c r="N91" i="3"/>
  <c r="O91" i="3"/>
  <c r="P91" i="3"/>
  <c r="Q91" i="3"/>
  <c r="R91" i="3"/>
  <c r="S91" i="3"/>
  <c r="K83" i="3"/>
  <c r="L83" i="3"/>
  <c r="M83" i="3"/>
  <c r="N83" i="3"/>
  <c r="O83" i="3"/>
  <c r="P83" i="3"/>
  <c r="Q83" i="3"/>
  <c r="R83" i="3"/>
  <c r="S83" i="3"/>
  <c r="K85" i="3"/>
  <c r="L85" i="3"/>
  <c r="M85" i="3"/>
  <c r="N85" i="3"/>
  <c r="O85" i="3"/>
  <c r="P85" i="3"/>
  <c r="Q85" i="3"/>
  <c r="R85" i="3"/>
  <c r="S85" i="3"/>
  <c r="K84" i="3"/>
  <c r="L84" i="3"/>
  <c r="M84" i="3"/>
  <c r="N84" i="3"/>
  <c r="O84" i="3"/>
  <c r="P84" i="3"/>
  <c r="Q84" i="3"/>
  <c r="R84" i="3"/>
  <c r="S84" i="3"/>
  <c r="K72" i="3"/>
  <c r="L72" i="3"/>
  <c r="M72" i="3"/>
  <c r="N72" i="3"/>
  <c r="O72" i="3"/>
  <c r="P72" i="3"/>
  <c r="Q72" i="3"/>
  <c r="R72" i="3"/>
  <c r="S72" i="3"/>
  <c r="K66" i="3"/>
  <c r="L66" i="3"/>
  <c r="M66" i="3"/>
  <c r="N66" i="3"/>
  <c r="O66" i="3"/>
  <c r="P66" i="3"/>
  <c r="Q66" i="3"/>
  <c r="R66" i="3"/>
  <c r="S66" i="3"/>
  <c r="K65" i="3"/>
  <c r="L65" i="3"/>
  <c r="M65" i="3"/>
  <c r="N65" i="3"/>
  <c r="O65" i="3"/>
  <c r="P65" i="3"/>
  <c r="Q65" i="3"/>
  <c r="R65" i="3"/>
  <c r="S65" i="3"/>
  <c r="K64" i="3"/>
  <c r="L64" i="3"/>
  <c r="M64" i="3"/>
  <c r="N64" i="3"/>
  <c r="O64" i="3"/>
  <c r="P64" i="3"/>
  <c r="Q64" i="3"/>
  <c r="R64" i="3"/>
  <c r="S64" i="3"/>
  <c r="K63" i="3"/>
  <c r="L63" i="3"/>
  <c r="M63" i="3"/>
  <c r="N63" i="3"/>
  <c r="O63" i="3"/>
  <c r="P63" i="3"/>
  <c r="Q63" i="3"/>
  <c r="R63" i="3"/>
  <c r="S63" i="3"/>
  <c r="K73" i="3"/>
  <c r="L73" i="3"/>
  <c r="M73" i="3"/>
  <c r="N73" i="3"/>
  <c r="O73" i="3"/>
  <c r="P73" i="3"/>
  <c r="Q73" i="3"/>
  <c r="R73" i="3"/>
  <c r="S73" i="3"/>
  <c r="K75" i="3"/>
  <c r="L75" i="3"/>
  <c r="M75" i="3"/>
  <c r="N75" i="3"/>
  <c r="O75" i="3"/>
  <c r="P75" i="3"/>
  <c r="Q75" i="3"/>
  <c r="R75" i="3"/>
  <c r="S75" i="3"/>
  <c r="K76" i="3"/>
  <c r="L76" i="3"/>
  <c r="M76" i="3"/>
  <c r="N76" i="3"/>
  <c r="O76" i="3"/>
  <c r="P76" i="3"/>
  <c r="Q76" i="3"/>
  <c r="R76" i="3"/>
  <c r="S76" i="3"/>
  <c r="K80" i="3"/>
  <c r="L80" i="3"/>
  <c r="M80" i="3"/>
  <c r="N80" i="3"/>
  <c r="O80" i="3"/>
  <c r="P80" i="3"/>
  <c r="Q80" i="3"/>
  <c r="R80" i="3"/>
  <c r="S80" i="3"/>
  <c r="K79" i="3"/>
  <c r="L79" i="3"/>
  <c r="M79" i="3"/>
  <c r="N79" i="3"/>
  <c r="O79" i="3"/>
  <c r="P79" i="3"/>
  <c r="Q79" i="3"/>
  <c r="R79" i="3"/>
  <c r="S79" i="3"/>
  <c r="K77" i="3"/>
  <c r="L77" i="3"/>
  <c r="M77" i="3"/>
  <c r="N77" i="3"/>
  <c r="O77" i="3"/>
  <c r="P77" i="3"/>
  <c r="Q77" i="3"/>
  <c r="R77" i="3"/>
  <c r="S77" i="3"/>
  <c r="K62" i="3"/>
  <c r="L62" i="3"/>
  <c r="M62" i="3"/>
  <c r="N62" i="3"/>
  <c r="O62" i="3"/>
  <c r="P62" i="3"/>
  <c r="Q62" i="3"/>
  <c r="R62" i="3"/>
  <c r="S62" i="3"/>
  <c r="K61" i="3"/>
  <c r="L61" i="3"/>
  <c r="M61" i="3"/>
  <c r="N61" i="3"/>
  <c r="O61" i="3"/>
  <c r="P61" i="3"/>
  <c r="Q61" i="3"/>
  <c r="R61" i="3"/>
  <c r="S61" i="3"/>
  <c r="K60" i="3"/>
  <c r="L60" i="3"/>
  <c r="M60" i="3"/>
  <c r="N60" i="3"/>
  <c r="O60" i="3"/>
  <c r="P60" i="3"/>
  <c r="Q60" i="3"/>
  <c r="R60" i="3"/>
  <c r="S60" i="3"/>
  <c r="K59" i="3"/>
  <c r="L59" i="3"/>
  <c r="M59" i="3"/>
  <c r="N59" i="3"/>
  <c r="O59" i="3"/>
  <c r="P59" i="3"/>
  <c r="Q59" i="3"/>
  <c r="R59" i="3"/>
  <c r="S59" i="3"/>
  <c r="K82" i="3"/>
  <c r="L82" i="3"/>
  <c r="M82" i="3"/>
  <c r="N82" i="3"/>
  <c r="O82" i="3"/>
  <c r="P82" i="3"/>
  <c r="Q82" i="3"/>
  <c r="R82" i="3"/>
  <c r="S82" i="3"/>
  <c r="K81" i="3"/>
  <c r="L81" i="3"/>
  <c r="M81" i="3"/>
  <c r="N81" i="3"/>
  <c r="O81" i="3"/>
  <c r="P81" i="3"/>
  <c r="Q81" i="3"/>
  <c r="R81" i="3"/>
  <c r="S81" i="3"/>
  <c r="K78" i="3"/>
  <c r="L78" i="3"/>
  <c r="M78" i="3"/>
  <c r="N78" i="3"/>
  <c r="O78" i="3"/>
  <c r="P78" i="3"/>
  <c r="Q78" i="3"/>
  <c r="R78" i="3"/>
  <c r="S78" i="3"/>
  <c r="K52" i="3"/>
  <c r="L52" i="3"/>
  <c r="M52" i="3"/>
  <c r="N52" i="3"/>
  <c r="O52" i="3"/>
  <c r="P52" i="3"/>
  <c r="Q52" i="3"/>
  <c r="R52" i="3"/>
  <c r="S52" i="3"/>
  <c r="K51" i="3"/>
  <c r="L51" i="3"/>
  <c r="M51" i="3"/>
  <c r="N51" i="3"/>
  <c r="O51" i="3"/>
  <c r="P51" i="3"/>
  <c r="Q51" i="3"/>
  <c r="R51" i="3"/>
  <c r="S51" i="3"/>
  <c r="K74" i="3"/>
  <c r="L74" i="3"/>
  <c r="M74" i="3"/>
  <c r="N74" i="3"/>
  <c r="O74" i="3"/>
  <c r="P74" i="3"/>
  <c r="Q74" i="3"/>
  <c r="R74" i="3"/>
  <c r="S74" i="3"/>
  <c r="K58" i="3"/>
  <c r="L58" i="3"/>
  <c r="M58" i="3"/>
  <c r="N58" i="3"/>
  <c r="O58" i="3"/>
  <c r="P58" i="3"/>
  <c r="Q58" i="3"/>
  <c r="R58" i="3"/>
  <c r="S58" i="3"/>
  <c r="K57" i="3"/>
  <c r="L57" i="3"/>
  <c r="M57" i="3"/>
  <c r="N57" i="3"/>
  <c r="O57" i="3"/>
  <c r="P57" i="3"/>
  <c r="Q57" i="3"/>
  <c r="R57" i="3"/>
  <c r="S57" i="3"/>
  <c r="K56" i="3"/>
  <c r="L56" i="3"/>
  <c r="M56" i="3"/>
  <c r="N56" i="3"/>
  <c r="O56" i="3"/>
  <c r="P56" i="3"/>
  <c r="Q56" i="3"/>
  <c r="R56" i="3"/>
  <c r="S56" i="3"/>
  <c r="K55" i="3"/>
  <c r="L55" i="3"/>
  <c r="M55" i="3"/>
  <c r="N55" i="3"/>
  <c r="O55" i="3"/>
  <c r="P55" i="3"/>
  <c r="Q55" i="3"/>
  <c r="R55" i="3"/>
  <c r="S55" i="3"/>
  <c r="K54" i="3"/>
  <c r="L54" i="3"/>
  <c r="M54" i="3"/>
  <c r="N54" i="3"/>
  <c r="O54" i="3"/>
  <c r="P54" i="3"/>
  <c r="Q54" i="3"/>
  <c r="R54" i="3"/>
  <c r="S54" i="3"/>
  <c r="K44" i="3"/>
  <c r="L44" i="3"/>
  <c r="M44" i="3"/>
  <c r="N44" i="3"/>
  <c r="O44" i="3"/>
  <c r="P44" i="3"/>
  <c r="Q44" i="3"/>
  <c r="R44" i="3"/>
  <c r="S44" i="3"/>
  <c r="K46" i="3"/>
  <c r="L46" i="3"/>
  <c r="M46" i="3"/>
  <c r="N46" i="3"/>
  <c r="O46" i="3"/>
  <c r="P46" i="3"/>
  <c r="Q46" i="3"/>
  <c r="R46" i="3"/>
  <c r="S46" i="3"/>
  <c r="K50" i="3"/>
  <c r="L50" i="3"/>
  <c r="M50" i="3"/>
  <c r="N50" i="3"/>
  <c r="O50" i="3"/>
  <c r="P50" i="3"/>
  <c r="Q50" i="3"/>
  <c r="R50" i="3"/>
  <c r="S50" i="3"/>
  <c r="K53" i="3"/>
  <c r="L53" i="3"/>
  <c r="M53" i="3"/>
  <c r="N53" i="3"/>
  <c r="O53" i="3"/>
  <c r="P53" i="3"/>
  <c r="Q53" i="3"/>
  <c r="R53" i="3"/>
  <c r="S53" i="3"/>
  <c r="K49" i="3"/>
  <c r="L49" i="3"/>
  <c r="M49" i="3"/>
  <c r="N49" i="3"/>
  <c r="O49" i="3"/>
  <c r="P49" i="3"/>
  <c r="Q49" i="3"/>
  <c r="R49" i="3"/>
  <c r="S49" i="3"/>
  <c r="K48" i="3"/>
  <c r="L48" i="3"/>
  <c r="M48" i="3"/>
  <c r="N48" i="3"/>
  <c r="O48" i="3"/>
  <c r="P48" i="3"/>
  <c r="Q48" i="3"/>
  <c r="R48" i="3"/>
  <c r="S48" i="3"/>
  <c r="K47" i="3"/>
  <c r="L47" i="3"/>
  <c r="M47" i="3"/>
  <c r="N47" i="3"/>
  <c r="O47" i="3"/>
  <c r="P47" i="3"/>
  <c r="Q47" i="3"/>
  <c r="R47" i="3"/>
  <c r="S47" i="3"/>
  <c r="K45" i="3"/>
  <c r="L45" i="3"/>
  <c r="M45" i="3"/>
  <c r="N45" i="3"/>
  <c r="O45" i="3"/>
  <c r="P45" i="3"/>
  <c r="Q45" i="3"/>
  <c r="R45" i="3"/>
  <c r="S45" i="3"/>
  <c r="K43" i="3"/>
  <c r="L43" i="3"/>
  <c r="M43" i="3"/>
  <c r="N43" i="3"/>
  <c r="O43" i="3"/>
  <c r="P43" i="3"/>
  <c r="Q43" i="3"/>
  <c r="R43" i="3"/>
  <c r="S43" i="3"/>
  <c r="K42" i="3"/>
  <c r="L42" i="3"/>
  <c r="M42" i="3"/>
  <c r="N42" i="3"/>
  <c r="O42" i="3"/>
  <c r="P42" i="3"/>
  <c r="Q42" i="3"/>
  <c r="R42" i="3"/>
  <c r="S42" i="3"/>
  <c r="K41" i="3"/>
  <c r="L41" i="3"/>
  <c r="M41" i="3"/>
  <c r="N41" i="3"/>
  <c r="O41" i="3"/>
  <c r="P41" i="3"/>
  <c r="Q41" i="3"/>
  <c r="R41" i="3"/>
  <c r="S41" i="3"/>
  <c r="K40" i="3"/>
  <c r="L40" i="3"/>
  <c r="M40" i="3"/>
  <c r="N40" i="3"/>
  <c r="O40" i="3"/>
  <c r="P40" i="3"/>
  <c r="Q40" i="3"/>
  <c r="R40" i="3"/>
  <c r="S40" i="3"/>
  <c r="K39" i="3"/>
  <c r="L39" i="3"/>
  <c r="M39" i="3"/>
  <c r="N39" i="3"/>
  <c r="O39" i="3"/>
  <c r="P39" i="3"/>
  <c r="Q39" i="3"/>
  <c r="R39" i="3"/>
  <c r="S39" i="3"/>
  <c r="K38" i="3"/>
  <c r="L38" i="3"/>
  <c r="M38" i="3"/>
  <c r="N38" i="3"/>
  <c r="O38" i="3"/>
  <c r="P38" i="3"/>
  <c r="Q38" i="3"/>
  <c r="R38" i="3"/>
  <c r="S38" i="3"/>
  <c r="K37" i="3"/>
  <c r="L37" i="3"/>
  <c r="M37" i="3"/>
  <c r="N37" i="3"/>
  <c r="O37" i="3"/>
  <c r="P37" i="3"/>
  <c r="Q37" i="3"/>
  <c r="R37" i="3"/>
  <c r="S37" i="3"/>
  <c r="K36" i="3"/>
  <c r="L36" i="3"/>
  <c r="M36" i="3"/>
  <c r="N36" i="3"/>
  <c r="O36" i="3"/>
  <c r="P36" i="3"/>
  <c r="Q36" i="3"/>
  <c r="R36" i="3"/>
  <c r="S36" i="3"/>
  <c r="K34" i="3"/>
  <c r="L34" i="3"/>
  <c r="M34" i="3"/>
  <c r="N34" i="3"/>
  <c r="O34" i="3"/>
  <c r="P34" i="3"/>
  <c r="Q34" i="3"/>
  <c r="R34" i="3"/>
  <c r="S34" i="3"/>
  <c r="K35" i="3"/>
  <c r="L35" i="3"/>
  <c r="M35" i="3"/>
  <c r="N35" i="3"/>
  <c r="O35" i="3"/>
  <c r="P35" i="3"/>
  <c r="Q35" i="3"/>
  <c r="R35" i="3"/>
  <c r="S35" i="3"/>
  <c r="K33" i="3"/>
  <c r="L33" i="3"/>
  <c r="M33" i="3"/>
  <c r="N33" i="3"/>
  <c r="O33" i="3"/>
  <c r="P33" i="3"/>
  <c r="Q33" i="3"/>
  <c r="R33" i="3"/>
  <c r="S33" i="3"/>
  <c r="K32" i="3"/>
  <c r="L32" i="3"/>
  <c r="M32" i="3"/>
  <c r="N32" i="3"/>
  <c r="O32" i="3"/>
  <c r="P32" i="3"/>
  <c r="Q32" i="3"/>
  <c r="R32" i="3"/>
  <c r="S32" i="3"/>
  <c r="K31" i="3"/>
  <c r="L31" i="3"/>
  <c r="M31" i="3"/>
  <c r="N31" i="3"/>
  <c r="O31" i="3"/>
  <c r="P31" i="3"/>
  <c r="Q31" i="3"/>
  <c r="R31" i="3"/>
  <c r="S31" i="3"/>
  <c r="K30" i="3"/>
  <c r="L30" i="3"/>
  <c r="M30" i="3"/>
  <c r="N30" i="3"/>
  <c r="O30" i="3"/>
  <c r="P30" i="3"/>
  <c r="Q30" i="3"/>
  <c r="R30" i="3"/>
  <c r="S30" i="3"/>
  <c r="K11" i="3"/>
  <c r="L11" i="3"/>
  <c r="M11" i="3"/>
  <c r="N11" i="3"/>
  <c r="O11" i="3"/>
  <c r="P11" i="3"/>
  <c r="Q11" i="3"/>
  <c r="R11" i="3"/>
  <c r="S11" i="3"/>
  <c r="K21" i="3"/>
  <c r="L21" i="3"/>
  <c r="M21" i="3"/>
  <c r="N21" i="3"/>
  <c r="O21" i="3"/>
  <c r="P21" i="3"/>
  <c r="Q21" i="3"/>
  <c r="R21" i="3"/>
  <c r="S21" i="3"/>
  <c r="K27" i="3"/>
  <c r="L27" i="3"/>
  <c r="M27" i="3"/>
  <c r="N27" i="3"/>
  <c r="O27" i="3"/>
  <c r="P27" i="3"/>
  <c r="Q27" i="3"/>
  <c r="R27" i="3"/>
  <c r="S27" i="3"/>
  <c r="K28" i="3"/>
  <c r="L28" i="3"/>
  <c r="M28" i="3"/>
  <c r="N28" i="3"/>
  <c r="O28" i="3"/>
  <c r="P28" i="3"/>
  <c r="Q28" i="3"/>
  <c r="R28" i="3"/>
  <c r="S28" i="3"/>
  <c r="K29" i="3"/>
  <c r="L29" i="3"/>
  <c r="M29" i="3"/>
  <c r="N29" i="3"/>
  <c r="O29" i="3"/>
  <c r="P29" i="3"/>
  <c r="Q29" i="3"/>
  <c r="R29" i="3"/>
  <c r="S29" i="3"/>
  <c r="K25" i="3"/>
  <c r="L25" i="3"/>
  <c r="M25" i="3"/>
  <c r="N25" i="3"/>
  <c r="O25" i="3"/>
  <c r="P25" i="3"/>
  <c r="Q25" i="3"/>
  <c r="R25" i="3"/>
  <c r="S25" i="3"/>
  <c r="K24" i="3"/>
  <c r="L24" i="3"/>
  <c r="M24" i="3"/>
  <c r="N24" i="3"/>
  <c r="O24" i="3"/>
  <c r="P24" i="3"/>
  <c r="Q24" i="3"/>
  <c r="R24" i="3"/>
  <c r="S24" i="3"/>
  <c r="K26" i="3"/>
  <c r="L26" i="3"/>
  <c r="M26" i="3"/>
  <c r="N26" i="3"/>
  <c r="O26" i="3"/>
  <c r="P26" i="3"/>
  <c r="Q26" i="3"/>
  <c r="R26" i="3"/>
  <c r="S26" i="3"/>
  <c r="K23" i="3"/>
  <c r="L23" i="3"/>
  <c r="M23" i="3"/>
  <c r="N23" i="3"/>
  <c r="O23" i="3"/>
  <c r="P23" i="3"/>
  <c r="Q23" i="3"/>
  <c r="R23" i="3"/>
  <c r="S23" i="3"/>
  <c r="K22" i="3"/>
  <c r="L22" i="3"/>
  <c r="M22" i="3"/>
  <c r="N22" i="3"/>
  <c r="O22" i="3"/>
  <c r="P22" i="3"/>
  <c r="Q22" i="3"/>
  <c r="R22" i="3"/>
  <c r="S22" i="3"/>
  <c r="K20" i="3"/>
  <c r="L20" i="3"/>
  <c r="M20" i="3"/>
  <c r="N20" i="3"/>
  <c r="O20" i="3"/>
  <c r="P20" i="3"/>
  <c r="Q20" i="3"/>
  <c r="R20" i="3"/>
  <c r="S20" i="3"/>
  <c r="K19" i="3"/>
  <c r="L19" i="3"/>
  <c r="M19" i="3"/>
  <c r="N19" i="3"/>
  <c r="O19" i="3"/>
  <c r="P19" i="3"/>
  <c r="Q19" i="3"/>
  <c r="R19" i="3"/>
  <c r="S19" i="3"/>
  <c r="K18" i="3"/>
  <c r="L18" i="3"/>
  <c r="M18" i="3"/>
  <c r="N18" i="3"/>
  <c r="O18" i="3"/>
  <c r="P18" i="3"/>
  <c r="Q18" i="3"/>
  <c r="R18" i="3"/>
  <c r="S18" i="3"/>
  <c r="K17" i="3"/>
  <c r="L17" i="3"/>
  <c r="M17" i="3"/>
  <c r="N17" i="3"/>
  <c r="O17" i="3"/>
  <c r="P17" i="3"/>
  <c r="Q17" i="3"/>
  <c r="R17" i="3"/>
  <c r="S17" i="3"/>
  <c r="K16" i="3"/>
  <c r="L16" i="3"/>
  <c r="M16" i="3"/>
  <c r="N16" i="3"/>
  <c r="O16" i="3"/>
  <c r="P16" i="3"/>
  <c r="Q16" i="3"/>
  <c r="R16" i="3"/>
  <c r="S16" i="3"/>
  <c r="K15" i="3"/>
  <c r="L15" i="3"/>
  <c r="M15" i="3"/>
  <c r="N15" i="3"/>
  <c r="O15" i="3"/>
  <c r="P15" i="3"/>
  <c r="Q15" i="3"/>
  <c r="R15" i="3"/>
  <c r="S15" i="3"/>
  <c r="K14" i="3"/>
  <c r="L14" i="3"/>
  <c r="M14" i="3"/>
  <c r="N14" i="3"/>
  <c r="O14" i="3"/>
  <c r="P14" i="3"/>
  <c r="Q14" i="3"/>
  <c r="R14" i="3"/>
  <c r="S14" i="3"/>
  <c r="K13" i="3"/>
  <c r="L13" i="3"/>
  <c r="M13" i="3"/>
  <c r="N13" i="3"/>
  <c r="O13" i="3"/>
  <c r="P13" i="3"/>
  <c r="Q13" i="3"/>
  <c r="R13" i="3"/>
  <c r="S13" i="3"/>
  <c r="K12" i="3"/>
  <c r="L12" i="3"/>
  <c r="M12" i="3"/>
  <c r="N12" i="3"/>
  <c r="O12" i="3"/>
  <c r="P12" i="3"/>
  <c r="Q12" i="3"/>
  <c r="R12" i="3"/>
  <c r="S12" i="3"/>
  <c r="K10" i="3"/>
  <c r="L10" i="3"/>
  <c r="M10" i="3"/>
  <c r="N10" i="3"/>
  <c r="O10" i="3"/>
  <c r="P10" i="3"/>
  <c r="Q10" i="3"/>
  <c r="R10" i="3"/>
  <c r="S10" i="3"/>
  <c r="K9" i="3"/>
  <c r="L9" i="3"/>
  <c r="M9" i="3"/>
  <c r="N9" i="3"/>
  <c r="O9" i="3"/>
  <c r="P9" i="3"/>
  <c r="Q9" i="3"/>
  <c r="R9" i="3"/>
  <c r="S9" i="3"/>
  <c r="K8" i="3"/>
  <c r="L8" i="3"/>
  <c r="M8" i="3"/>
  <c r="N8" i="3"/>
  <c r="O8" i="3"/>
  <c r="P8" i="3"/>
  <c r="Q8" i="3"/>
  <c r="R8" i="3"/>
  <c r="S8" i="3"/>
  <c r="W1" i="3"/>
  <c r="K7" i="3"/>
  <c r="L7" i="3"/>
  <c r="M7" i="3"/>
  <c r="N7" i="3"/>
  <c r="O7" i="3"/>
  <c r="P7" i="3"/>
  <c r="Q7" i="3"/>
  <c r="R7" i="3"/>
  <c r="S7" i="3"/>
</calcChain>
</file>

<file path=xl/sharedStrings.xml><?xml version="1.0" encoding="utf-8"?>
<sst xmlns="http://schemas.openxmlformats.org/spreadsheetml/2006/main" count="116" uniqueCount="62">
  <si>
    <t>Date</t>
  </si>
  <si>
    <t>Time (UTC)</t>
  </si>
  <si>
    <t>Latitude</t>
  </si>
  <si>
    <t>Longitude</t>
  </si>
  <si>
    <t>Depth (km)</t>
  </si>
  <si>
    <t>Magnitude (ML)</t>
  </si>
  <si>
    <t>Type</t>
  </si>
  <si>
    <t>Notes</t>
  </si>
  <si>
    <t>Lat Red</t>
  </si>
  <si>
    <t>Long Red</t>
  </si>
  <si>
    <t>Lat Amber</t>
  </si>
  <si>
    <t>Long Amber</t>
  </si>
  <si>
    <t>Lat Trail</t>
  </si>
  <si>
    <t>Long Trail</t>
  </si>
  <si>
    <t>Lat Others</t>
  </si>
  <si>
    <t>Long Others</t>
  </si>
  <si>
    <t>Composite</t>
  </si>
  <si>
    <t>Last updated:</t>
  </si>
  <si>
    <t>Number of tremors recorded</t>
  </si>
  <si>
    <t>Row Labels</t>
  </si>
  <si>
    <t>Grand Total</t>
  </si>
  <si>
    <t>Tremor count</t>
  </si>
  <si>
    <t>Column Labels</t>
  </si>
  <si>
    <t>Months</t>
  </si>
  <si>
    <t>Other</t>
  </si>
  <si>
    <t>Tremor Count</t>
  </si>
  <si>
    <t>Aug</t>
  </si>
  <si>
    <t>Earth tremors at Preston New Road since fracking began on 15/8/2019</t>
  </si>
  <si>
    <t>Amber</t>
  </si>
  <si>
    <t>15-Aug</t>
  </si>
  <si>
    <t>16-Aug</t>
  </si>
  <si>
    <t>17-Aug</t>
  </si>
  <si>
    <t>19-Aug</t>
  </si>
  <si>
    <t>20-Aug</t>
  </si>
  <si>
    <t>Trailing</t>
  </si>
  <si>
    <t>21-Aug</t>
  </si>
  <si>
    <t>Count</t>
  </si>
  <si>
    <t>http://www.earthquakes.bgs.ac.uk/induced/recent_uk_events.html</t>
  </si>
  <si>
    <t>Felt</t>
  </si>
  <si>
    <t>Fracking paused</t>
  </si>
  <si>
    <t>22-Aug</t>
  </si>
  <si>
    <t>Felt Fracking paused</t>
  </si>
  <si>
    <t>23-Aug</t>
  </si>
  <si>
    <t>Intensity</t>
  </si>
  <si>
    <t>24-Aug</t>
  </si>
  <si>
    <t>26-Aug</t>
  </si>
  <si>
    <t>25-Aug</t>
  </si>
  <si>
    <t>27-Aug</t>
  </si>
  <si>
    <t>28-Aug</t>
  </si>
  <si>
    <t>29-Aug</t>
  </si>
  <si>
    <t>Date and time</t>
  </si>
  <si>
    <t>Sep</t>
  </si>
  <si>
    <t>02-Sep</t>
  </si>
  <si>
    <t>01-Sep</t>
  </si>
  <si>
    <t>08-Sep</t>
  </si>
  <si>
    <t>10-Sep</t>
  </si>
  <si>
    <t>12-Sep</t>
  </si>
  <si>
    <t>14-Sep</t>
  </si>
  <si>
    <t>Source British Geological Survey</t>
  </si>
  <si>
    <t>28-Sep</t>
  </si>
  <si>
    <t>Oct</t>
  </si>
  <si>
    <t>06-Oct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</si>
</sst>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164" formatCode="[$-F400]h:mm:ss\ AM/PM"/>
    <numFmt numFmtId="165" formatCode="0.000"/>
    <numFmt numFmtId="166" formatCode="#,##0.000;\-#,##0.000;;"/>
    <numFmt numFmtId="167" formatCode="dd/mm"/>
    <numFmt numFmtId="168" formatCode="0.0"/>
    <numFmt numFmtId="169" formatCode="dd/mm\ h:mm:ss"/>
  </numFmts>
  <fonts count="4" x14ac:knownFonts="1">
    <font>
      <sz val="11"/>
      <color theme="1"/>
      <name val="Calibri"/>
      <family val="2"/>
      <scheme val="minor"/>
    </font>
    <font>
      <u/>
      <sz val="11"/>
      <color theme="10"/>
      <name val="Calibri"/>
      <family val="2"/>
      <scheme val="minor"/>
    </font>
    <font>
      <b/>
      <sz val="11"/>
      <color theme="1"/>
      <name val="Calibri"/>
      <family val="2"/>
      <scheme val="minor"/>
    </font>
    <font>
      <b/>
      <sz val="20"/>
      <color theme="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25">
    <xf numFmtId="0" fontId="0" fillId="0" borderId="0" xfId="0"/>
    <xf numFmtId="164" fontId="0" fillId="0" borderId="0" xfId="0" applyNumberFormat="1"/>
    <xf numFmtId="0" fontId="3" fillId="0" borderId="0" xfId="0" applyFont="1"/>
    <xf numFmtId="164" fontId="3" fillId="0" borderId="0" xfId="0" applyNumberFormat="1" applyFont="1"/>
    <xf numFmtId="165" fontId="3" fillId="0" borderId="0" xfId="0" applyNumberFormat="1" applyFont="1"/>
    <xf numFmtId="165" fontId="0" fillId="0" borderId="0" xfId="0" applyNumberFormat="1"/>
    <xf numFmtId="165" fontId="1" fillId="0" borderId="0" xfId="1" applyNumberFormat="1"/>
    <xf numFmtId="166" fontId="0" fillId="0" borderId="0" xfId="0" applyNumberFormat="1"/>
    <xf numFmtId="167" fontId="0" fillId="0" borderId="0" xfId="0" applyNumberFormat="1"/>
    <xf numFmtId="21" fontId="0" fillId="0" borderId="0" xfId="0" applyNumberFormat="1"/>
    <xf numFmtId="0" fontId="0" fillId="0" borderId="0" xfId="0" applyAlignment="1">
      <alignment horizontal="center"/>
    </xf>
    <xf numFmtId="0" fontId="0" fillId="0" borderId="0" xfId="0" applyNumberFormat="1" applyAlignment="1">
      <alignment horizontal="center"/>
    </xf>
    <xf numFmtId="0" fontId="2" fillId="0" borderId="0" xfId="0" applyFont="1"/>
    <xf numFmtId="22" fontId="0" fillId="0" borderId="0" xfId="0" applyNumberFormat="1"/>
    <xf numFmtId="0" fontId="0" fillId="0" borderId="0" xfId="0" pivotButton="1"/>
    <xf numFmtId="0" fontId="0" fillId="0" borderId="0" xfId="0" applyAlignment="1">
      <alignment horizontal="left"/>
    </xf>
    <xf numFmtId="0" fontId="0" fillId="0" borderId="0" xfId="0" applyNumberFormat="1"/>
    <xf numFmtId="166" fontId="0" fillId="0" borderId="0" xfId="0" applyNumberFormat="1" applyAlignment="1">
      <alignment horizontal="left"/>
    </xf>
    <xf numFmtId="165" fontId="0" fillId="0" borderId="0" xfId="0" applyNumberFormat="1" applyAlignment="1">
      <alignment horizontal="center"/>
    </xf>
    <xf numFmtId="168" fontId="0" fillId="0" borderId="0" xfId="0" applyNumberFormat="1"/>
    <xf numFmtId="167" fontId="0" fillId="0" borderId="0" xfId="0" applyNumberFormat="1" applyAlignment="1">
      <alignment horizontal="left" indent="1"/>
    </xf>
    <xf numFmtId="0" fontId="0" fillId="0" borderId="0" xfId="0" applyAlignment="1">
      <alignment horizontal="left" indent="2"/>
    </xf>
    <xf numFmtId="1" fontId="0" fillId="0" borderId="0" xfId="0" applyNumberFormat="1"/>
    <xf numFmtId="0" fontId="2" fillId="0" borderId="0" xfId="0" applyFont="1" applyAlignment="1">
      <alignment horizontal="right"/>
    </xf>
    <xf numFmtId="169" fontId="0" fillId="0" borderId="0" xfId="0" applyNumberFormat="1"/>
  </cellXfs>
  <cellStyles count="2">
    <cellStyle name="Hyperlink" xfId="1" builtinId="8"/>
    <cellStyle name="Normal" xfId="0" builtinId="0"/>
  </cellStyles>
  <dxfs count="31">
    <dxf>
      <font>
        <b/>
        <i val="0"/>
      </font>
      <fill>
        <patternFill patternType="lightGray">
          <fgColor rgb="FFFF8585"/>
        </patternFill>
      </fill>
    </dxf>
    <dxf>
      <font>
        <b/>
        <i val="0"/>
      </font>
      <fill>
        <patternFill patternType="lightGray">
          <fgColor rgb="FFFFC000"/>
          <bgColor auto="1"/>
        </patternFill>
      </fill>
    </dxf>
    <dxf>
      <font>
        <b/>
        <i val="0"/>
      </font>
      <fill>
        <patternFill patternType="lightGray">
          <fgColor rgb="FFB889DB"/>
          <bgColor auto="1"/>
        </patternFill>
      </fill>
    </dxf>
    <dxf>
      <numFmt numFmtId="166" formatCode="#,##0.000;\-#,##0.000;;"/>
    </dxf>
    <dxf>
      <numFmt numFmtId="166" formatCode="#,##0.000;\-#,##0.000;;"/>
    </dxf>
    <dxf>
      <numFmt numFmtId="166" formatCode="#,##0.000;\-#,##0.000;;"/>
    </dxf>
    <dxf>
      <numFmt numFmtId="166" formatCode="#,##0.000;\-#,##0.000;;"/>
    </dxf>
    <dxf>
      <numFmt numFmtId="166" formatCode="#,##0.000;\-#,##0.000;;"/>
    </dxf>
    <dxf>
      <numFmt numFmtId="166" formatCode="#,##0.000;\-#,##0.000;;"/>
    </dxf>
    <dxf>
      <numFmt numFmtId="0" formatCode="General"/>
      <alignment horizontal="center" vertical="bottom" textRotation="0" wrapText="0" indent="0" justifyLastLine="0" shrinkToFit="0" readingOrder="0"/>
    </dxf>
    <dxf>
      <numFmt numFmtId="166" formatCode="#,##0.000;\-#,##0.000;;"/>
    </dxf>
    <dxf>
      <numFmt numFmtId="166" formatCode="#,##0.000;\-#,##0.000;;"/>
    </dxf>
    <dxf>
      <alignment horizontal="center" vertical="bottom" textRotation="0" wrapText="0" indent="0" justifyLastLine="0" shrinkToFit="0" readingOrder="0"/>
    </dxf>
    <dxf>
      <numFmt numFmtId="0" formatCode="General"/>
    </dxf>
    <dxf>
      <numFmt numFmtId="0" formatCode="General"/>
    </dxf>
    <dxf>
      <numFmt numFmtId="0" formatCode="General"/>
    </dxf>
    <dxf>
      <numFmt numFmtId="166" formatCode="#,##0.000;\-#,##0.000;;"/>
    </dxf>
    <dxf>
      <numFmt numFmtId="166" formatCode="#,##0.000;\-#,##0.000;;"/>
    </dxf>
    <dxf>
      <numFmt numFmtId="26" formatCode="hh:mm:ss"/>
    </dxf>
    <dxf>
      <numFmt numFmtId="167" formatCode="dd/mm"/>
    </dxf>
    <dxf>
      <numFmt numFmtId="169" formatCode="dd/mm\ h:mm:ss"/>
    </dxf>
    <dxf>
      <font>
        <b/>
        <i val="0"/>
      </font>
      <fill>
        <patternFill patternType="lightGray">
          <fgColor rgb="FFFF8585"/>
        </patternFill>
      </fill>
    </dxf>
    <dxf>
      <font>
        <b/>
        <i val="0"/>
      </font>
      <fill>
        <patternFill patternType="lightGray">
          <fgColor rgb="FFFFC000"/>
          <bgColor auto="1"/>
        </patternFill>
      </fill>
    </dxf>
    <dxf>
      <font>
        <b/>
        <i val="0"/>
      </font>
      <fill>
        <patternFill patternType="lightGray">
          <fgColor rgb="FFB889DB"/>
          <bgColor auto="1"/>
        </patternFill>
      </fill>
    </dxf>
    <dxf>
      <fill>
        <patternFill patternType="solid">
          <fgColor theme="0" tint="-4.9989318521683403E-2"/>
          <bgColor theme="0" tint="-0.14996795556505021"/>
        </patternFill>
      </fill>
    </dxf>
    <dxf>
      <fill>
        <patternFill patternType="solid">
          <fgColor theme="0" tint="-4.9989318521683403E-2"/>
          <bgColor theme="0" tint="-4.9989318521683403E-2"/>
        </patternFill>
      </fill>
    </dxf>
    <dxf>
      <font>
        <b/>
        <color theme="1"/>
      </font>
    </dxf>
    <dxf>
      <font>
        <b/>
        <color theme="1"/>
      </font>
    </dxf>
    <dxf>
      <font>
        <b/>
        <color theme="1"/>
      </font>
      <border>
        <top style="double">
          <color theme="1"/>
        </top>
      </border>
    </dxf>
    <dxf>
      <font>
        <b/>
        <color theme="0"/>
      </font>
      <fill>
        <patternFill patternType="solid">
          <fgColor theme="1"/>
          <bgColor theme="1"/>
        </patternFill>
      </fill>
    </dxf>
    <dxf>
      <font>
        <color theme="1"/>
      </font>
      <border>
        <left style="thin">
          <color theme="1"/>
        </left>
        <right style="thin">
          <color theme="1"/>
        </right>
        <top style="thin">
          <color theme="1"/>
        </top>
        <bottom style="thin">
          <color theme="1"/>
        </bottom>
        <horizontal style="thin">
          <color theme="1"/>
        </horizontal>
      </border>
    </dxf>
  </dxfs>
  <tableStyles count="1" defaultTableStyle="TableStyleMedium2" defaultPivotStyle="PivotStyleLight16">
    <tableStyle name="TableStyleMedium1 2" pivot="0" count="7" xr9:uid="{00000000-0011-0000-FFFF-FFFF00000000}">
      <tableStyleElement type="wholeTable" dxfId="30"/>
      <tableStyleElement type="headerRow" dxfId="29"/>
      <tableStyleElement type="totalRow" dxfId="28"/>
      <tableStyleElement type="firstColumn" dxfId="27"/>
      <tableStyleElement type="lastColumn" dxfId="26"/>
      <tableStyleElement type="firstRowStripe" dxfId="25"/>
      <tableStyleElement type="firstColumnStripe" dxfId="24"/>
    </tableStyle>
  </tableStyles>
  <colors>
    <mruColors>
      <color rgb="FFB889DB"/>
      <color rgb="FFFF8585"/>
      <color rgb="FFB381D9"/>
      <color rgb="FF80DFE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pivotCacheDefinition" Target="pivotCache/pivotCacheDefinition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microsoft.com/office/2007/relationships/slicerCache" Target="slicerCaches/slicerCache2.xml"/><Relationship Id="rId4" Type="http://schemas.microsoft.com/office/2007/relationships/slicerCache" Target="slicerCaches/slicerCache1.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3" Type="http://schemas.openxmlformats.org/officeDocument/2006/relationships/image" Target="../media/image1.png"/><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6945235234295335E-2"/>
          <c:y val="2.6004705255318349E-2"/>
          <c:w val="0.94593483032832659"/>
          <c:h val="0.9309733623722567"/>
        </c:manualLayout>
      </c:layout>
      <c:scatterChart>
        <c:scatterStyle val="lineMarker"/>
        <c:varyColors val="0"/>
        <c:ser>
          <c:idx val="3"/>
          <c:order val="0"/>
          <c:tx>
            <c:v>Other</c:v>
          </c:tx>
          <c:spPr>
            <a:ln w="25400" cap="rnd">
              <a:noFill/>
              <a:round/>
            </a:ln>
            <a:effectLst/>
          </c:spPr>
          <c:marker>
            <c:symbol val="circle"/>
            <c:size val="6"/>
            <c:spPr>
              <a:solidFill>
                <a:schemeClr val="accent1">
                  <a:lumMod val="60000"/>
                  <a:lumOff val="40000"/>
                </a:schemeClr>
              </a:solidFill>
              <a:ln w="12700">
                <a:solidFill>
                  <a:schemeClr val="bg1"/>
                </a:solidFill>
              </a:ln>
              <a:effectLst/>
            </c:spPr>
          </c:marker>
          <c:dLbls>
            <c:dLbl>
              <c:idx val="0"/>
              <c:tx>
                <c:rich>
                  <a:bodyPr/>
                  <a:lstStyle/>
                  <a:p>
                    <a:fld id="{6518934C-2A44-48F7-A041-A81561EE4A46}"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E932-4535-8EA9-B4E7A06287EA}"/>
                </c:ext>
              </c:extLst>
            </c:dLbl>
            <c:dLbl>
              <c:idx val="1"/>
              <c:tx>
                <c:rich>
                  <a:bodyPr/>
                  <a:lstStyle/>
                  <a:p>
                    <a:fld id="{DC71AE68-61B7-4ACF-8583-1F1A803C64F7}"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E932-4535-8EA9-B4E7A06287EA}"/>
                </c:ext>
              </c:extLst>
            </c:dLbl>
            <c:dLbl>
              <c:idx val="2"/>
              <c:tx>
                <c:rich>
                  <a:bodyPr/>
                  <a:lstStyle/>
                  <a:p>
                    <a:fld id="{1101D2B8-57AF-4BE9-AC2B-6550E948C797}"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E932-4535-8EA9-B4E7A06287EA}"/>
                </c:ext>
              </c:extLst>
            </c:dLbl>
            <c:dLbl>
              <c:idx val="3"/>
              <c:tx>
                <c:rich>
                  <a:bodyPr/>
                  <a:lstStyle/>
                  <a:p>
                    <a:fld id="{6EF04DCE-D8AA-40EE-ABDE-B08B95B8491E}"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E932-4535-8EA9-B4E7A06287EA}"/>
                </c:ext>
              </c:extLst>
            </c:dLbl>
            <c:dLbl>
              <c:idx val="4"/>
              <c:tx>
                <c:rich>
                  <a:bodyPr/>
                  <a:lstStyle/>
                  <a:p>
                    <a:fld id="{E26CEC8C-859B-46C6-9E9A-947897C8EC85}"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E932-4535-8EA9-B4E7A06287EA}"/>
                </c:ext>
              </c:extLst>
            </c:dLbl>
            <c:dLbl>
              <c:idx val="5"/>
              <c:layout>
                <c:manualLayout>
                  <c:x val="-6.9202890393187718E-3"/>
                  <c:y val="-3.0449132521321681E-2"/>
                </c:manualLayout>
              </c:layout>
              <c:tx>
                <c:rich>
                  <a:bodyPr/>
                  <a:lstStyle/>
                  <a:p>
                    <a:fld id="{2CF86B83-4D25-44D2-93AD-16E760E1C92E}"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5-43B5-426D-82F6-42F38BF7D1E5}"/>
                </c:ext>
              </c:extLst>
            </c:dLbl>
            <c:dLbl>
              <c:idx val="6"/>
              <c:layout>
                <c:manualLayout>
                  <c:x val="-2.7056766791999063E-2"/>
                  <c:y val="-3.0449132521321726E-2"/>
                </c:manualLayout>
              </c:layout>
              <c:tx>
                <c:rich>
                  <a:bodyPr/>
                  <a:lstStyle/>
                  <a:p>
                    <a:fld id="{77F0FE84-A7AA-480A-A04F-83766A8D1F5B}"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6-43B5-426D-82F6-42F38BF7D1E5}"/>
                </c:ext>
              </c:extLst>
            </c:dLbl>
            <c:dLbl>
              <c:idx val="7"/>
              <c:tx>
                <c:rich>
                  <a:bodyPr/>
                  <a:lstStyle/>
                  <a:p>
                    <a:fld id="{13FABB29-A51F-414A-9A11-12D54C6CC8DC}"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E932-4535-8EA9-B4E7A06287EA}"/>
                </c:ext>
              </c:extLst>
            </c:dLbl>
            <c:dLbl>
              <c:idx val="8"/>
              <c:tx>
                <c:rich>
                  <a:bodyPr/>
                  <a:lstStyle/>
                  <a:p>
                    <a:fld id="{6681E85E-A5F0-4350-B297-8720F556ACD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E932-4535-8EA9-B4E7A06287EA}"/>
                </c:ext>
              </c:extLst>
            </c:dLbl>
            <c:dLbl>
              <c:idx val="9"/>
              <c:tx>
                <c:rich>
                  <a:bodyPr/>
                  <a:lstStyle/>
                  <a:p>
                    <a:fld id="{53873D19-FEB7-41B7-BB79-74C77A10F57B}"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E932-4535-8EA9-B4E7A06287EA}"/>
                </c:ext>
              </c:extLst>
            </c:dLbl>
            <c:dLbl>
              <c:idx val="10"/>
              <c:tx>
                <c:rich>
                  <a:bodyPr/>
                  <a:lstStyle/>
                  <a:p>
                    <a:fld id="{402B5F9D-0D43-4EA8-9CE7-7C8ECE9F90BB}"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E932-4535-8EA9-B4E7A06287EA}"/>
                </c:ext>
              </c:extLst>
            </c:dLbl>
            <c:dLbl>
              <c:idx val="11"/>
              <c:tx>
                <c:rich>
                  <a:bodyPr/>
                  <a:lstStyle/>
                  <a:p>
                    <a:fld id="{6C37FE9B-E89C-4F59-A628-AD5713FC9FE8}"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E932-4535-8EA9-B4E7A06287EA}"/>
                </c:ext>
              </c:extLst>
            </c:dLbl>
            <c:dLbl>
              <c:idx val="12"/>
              <c:layout>
                <c:manualLayout>
                  <c:x val="-3.2154625317228805E-2"/>
                  <c:y val="-4.7916141680553595E-2"/>
                </c:manualLayout>
              </c:layout>
              <c:tx>
                <c:rich>
                  <a:bodyPr/>
                  <a:lstStyle/>
                  <a:p>
                    <a:fld id="{F3D82B73-0D76-4CD6-B14E-AAA77EE5D2D7}"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D-43B5-426D-82F6-42F38BF7D1E5}"/>
                </c:ext>
              </c:extLst>
            </c:dLbl>
            <c:dLbl>
              <c:idx val="13"/>
              <c:layout>
                <c:manualLayout>
                  <c:x val="-5.9003262320802524E-2"/>
                  <c:y val="-7.864295075633361E-2"/>
                </c:manualLayout>
              </c:layout>
              <c:tx>
                <c:rich>
                  <a:bodyPr/>
                  <a:lstStyle/>
                  <a:p>
                    <a:fld id="{81CBD206-990B-4D86-AD4C-A13D57997858}"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E-43B5-426D-82F6-42F38BF7D1E5}"/>
                </c:ext>
              </c:extLst>
            </c:dLbl>
            <c:dLbl>
              <c:idx val="14"/>
              <c:layout>
                <c:manualLayout>
                  <c:x val="-1.9002175690926996E-2"/>
                  <c:y val="-3.2812733219458649E-2"/>
                </c:manualLayout>
              </c:layout>
              <c:tx>
                <c:rich>
                  <a:bodyPr/>
                  <a:lstStyle/>
                  <a:p>
                    <a:fld id="{C087A6D2-8019-44B4-AD3D-5997039C5D06}"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F-43B5-426D-82F6-42F38BF7D1E5}"/>
                </c:ext>
              </c:extLst>
            </c:dLbl>
            <c:dLbl>
              <c:idx val="15"/>
              <c:layout>
                <c:manualLayout>
                  <c:x val="-8.2627208894975081E-3"/>
                  <c:y val="-1.3903927634363255E-2"/>
                </c:manualLayout>
              </c:layout>
              <c:tx>
                <c:rich>
                  <a:bodyPr/>
                  <a:lstStyle/>
                  <a:p>
                    <a:fld id="{3D0F8041-8792-4659-9A4B-5D2A4D4F75F1}"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0-43B5-426D-82F6-42F38BF7D1E5}"/>
                </c:ext>
              </c:extLst>
            </c:dLbl>
            <c:dLbl>
              <c:idx val="16"/>
              <c:tx>
                <c:rich>
                  <a:bodyPr/>
                  <a:lstStyle/>
                  <a:p>
                    <a:fld id="{0DE726FE-FFC6-420F-AD66-4666F98129BB}"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E932-4535-8EA9-B4E7A06287EA}"/>
                </c:ext>
              </c:extLst>
            </c:dLbl>
            <c:dLbl>
              <c:idx val="17"/>
              <c:layout>
                <c:manualLayout>
                  <c:x val="-3.4839489017586177E-2"/>
                  <c:y val="-5.5006943774964394E-2"/>
                </c:manualLayout>
              </c:layout>
              <c:tx>
                <c:rich>
                  <a:bodyPr/>
                  <a:lstStyle/>
                  <a:p>
                    <a:fld id="{BEC5229E-A4BE-4F1B-9DA8-5ADB2B13C8C7}"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41-43B5-426D-82F6-42F38BF7D1E5}"/>
                </c:ext>
              </c:extLst>
            </c:dLbl>
            <c:dLbl>
              <c:idx val="18"/>
              <c:tx>
                <c:rich>
                  <a:bodyPr/>
                  <a:lstStyle/>
                  <a:p>
                    <a:fld id="{119A1CF4-0DDB-4A30-832F-13D71DA5753C}"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E932-4535-8EA9-B4E7A06287EA}"/>
                </c:ext>
              </c:extLst>
            </c:dLbl>
            <c:dLbl>
              <c:idx val="19"/>
              <c:tx>
                <c:rich>
                  <a:bodyPr/>
                  <a:lstStyle/>
                  <a:p>
                    <a:fld id="{28EF0070-B4EE-4990-BF8D-A3B75628313B}"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E932-4535-8EA9-B4E7A06287EA}"/>
                </c:ext>
              </c:extLst>
            </c:dLbl>
            <c:dLbl>
              <c:idx val="20"/>
              <c:layout>
                <c:manualLayout>
                  <c:x val="-1.6045443115084618E-2"/>
                  <c:y val="-4.7916141680553616E-2"/>
                </c:manualLayout>
              </c:layout>
              <c:tx>
                <c:rich>
                  <a:bodyPr/>
                  <a:lstStyle/>
                  <a:p>
                    <a:fld id="{BEA175FE-7587-4BED-B566-AE46A6F54E81}"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4D-43B5-426D-82F6-42F38BF7D1E5}"/>
                </c:ext>
              </c:extLst>
            </c:dLbl>
            <c:dLbl>
              <c:idx val="21"/>
              <c:tx>
                <c:rich>
                  <a:bodyPr/>
                  <a:lstStyle/>
                  <a:p>
                    <a:fld id="{3FC1CB3D-6B9E-4753-ACA0-B0FF26A06385}"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E932-4535-8EA9-B4E7A06287EA}"/>
                </c:ext>
              </c:extLst>
            </c:dLbl>
            <c:dLbl>
              <c:idx val="22"/>
              <c:layout>
                <c:manualLayout>
                  <c:x val="-1.7659743840748261E-2"/>
                  <c:y val="-5.1721538804554046E-2"/>
                </c:manualLayout>
              </c:layout>
              <c:tx>
                <c:rich>
                  <a:bodyPr/>
                  <a:lstStyle/>
                  <a:p>
                    <a:fld id="{8CB20820-1D09-45D4-96C3-E0F74468599C}"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4F-43B5-426D-82F6-42F38BF7D1E5}"/>
                </c:ext>
              </c:extLst>
            </c:dLbl>
            <c:dLbl>
              <c:idx val="23"/>
              <c:tx>
                <c:rich>
                  <a:bodyPr/>
                  <a:lstStyle/>
                  <a:p>
                    <a:fld id="{3F7B1E2B-C1D0-4B58-8BEB-320D67BEE615}"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E932-4535-8EA9-B4E7A06287EA}"/>
                </c:ext>
              </c:extLst>
            </c:dLbl>
            <c:dLbl>
              <c:idx val="24"/>
              <c:tx>
                <c:rich>
                  <a:bodyPr/>
                  <a:lstStyle/>
                  <a:p>
                    <a:fld id="{60F62C48-57B8-4F51-88A9-BE0202E2F806}"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E932-4535-8EA9-B4E7A06287EA}"/>
                </c:ext>
              </c:extLst>
            </c:dLbl>
            <c:dLbl>
              <c:idx val="25"/>
              <c:layout>
                <c:manualLayout>
                  <c:x val="-1.7391766788330196E-2"/>
                  <c:y val="-5.0289644645483189E-2"/>
                </c:manualLayout>
              </c:layout>
              <c:tx>
                <c:rich>
                  <a:bodyPr/>
                  <a:lstStyle/>
                  <a:p>
                    <a:fld id="{D49739BF-838C-463D-A229-0559F88EBF4A}"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5E-43B5-426D-82F6-42F38BF7D1E5}"/>
                </c:ext>
              </c:extLst>
            </c:dLbl>
            <c:dLbl>
              <c:idx val="26"/>
              <c:tx>
                <c:rich>
                  <a:bodyPr/>
                  <a:lstStyle/>
                  <a:p>
                    <a:fld id="{3B449D31-A2B2-48DA-992F-C9F1D5D1786D}"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E932-4535-8EA9-B4E7A06287EA}"/>
                </c:ext>
              </c:extLst>
            </c:dLbl>
            <c:dLbl>
              <c:idx val="27"/>
              <c:layout>
                <c:manualLayout>
                  <c:x val="-2.0812978842539039E-4"/>
                  <c:y val="-1.8631129030637104E-2"/>
                </c:manualLayout>
              </c:layout>
              <c:tx>
                <c:rich>
                  <a:bodyPr/>
                  <a:lstStyle/>
                  <a:p>
                    <a:fld id="{DFF7F9A1-86D4-4E6B-A034-728776463982}"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0-43B5-426D-82F6-42F38BF7D1E5}"/>
                </c:ext>
              </c:extLst>
            </c:dLbl>
            <c:dLbl>
              <c:idx val="28"/>
              <c:layout>
                <c:manualLayout>
                  <c:x val="-3.7796221593428603E-2"/>
                  <c:y val="4.7549690517196777E-2"/>
                </c:manualLayout>
              </c:layout>
              <c:tx>
                <c:rich>
                  <a:bodyPr/>
                  <a:lstStyle/>
                  <a:p>
                    <a:fld id="{4804F965-3D88-432E-A420-F45EE159691A}"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1-43B5-426D-82F6-42F38BF7D1E5}"/>
                </c:ext>
              </c:extLst>
            </c:dLbl>
            <c:dLbl>
              <c:idx val="29"/>
              <c:tx>
                <c:rich>
                  <a:bodyPr/>
                  <a:lstStyle/>
                  <a:p>
                    <a:fld id="{1EC59FBF-D7D3-4979-B279-3E60336C784F}"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E932-4535-8EA9-B4E7A06287EA}"/>
                </c:ext>
              </c:extLst>
            </c:dLbl>
            <c:dLbl>
              <c:idx val="30"/>
              <c:layout>
                <c:manualLayout>
                  <c:x val="-1.3632448290212252E-2"/>
                  <c:y val="-4.9357938106417164E-2"/>
                </c:manualLayout>
              </c:layout>
              <c:tx>
                <c:rich>
                  <a:bodyPr/>
                  <a:lstStyle/>
                  <a:p>
                    <a:fld id="{691533A8-6BAF-4D43-87F6-AA236EAB7FE2}"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3-43B5-426D-82F6-42F38BF7D1E5}"/>
                </c:ext>
              </c:extLst>
            </c:dLbl>
            <c:dLbl>
              <c:idx val="31"/>
              <c:layout>
                <c:manualLayout>
                  <c:x val="-5.6590267495930185E-2"/>
                  <c:y val="5.0048779507320959E-3"/>
                </c:manualLayout>
              </c:layout>
              <c:tx>
                <c:rich>
                  <a:bodyPr/>
                  <a:lstStyle/>
                  <a:p>
                    <a:fld id="{F51169B3-CD81-41B9-BA64-FFDC912010F9}"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4-43B5-426D-82F6-42F38BF7D1E5}"/>
                </c:ext>
              </c:extLst>
            </c:dLbl>
            <c:dLbl>
              <c:idx val="32"/>
              <c:layout>
                <c:manualLayout>
                  <c:x val="-2.1687039391284319E-2"/>
                  <c:y val="2.6277284233964415E-2"/>
                </c:manualLayout>
              </c:layout>
              <c:tx>
                <c:rich>
                  <a:bodyPr/>
                  <a:lstStyle/>
                  <a:p>
                    <a:fld id="{9641F391-0576-4FE9-BD71-482CC9DA22C8}"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5-43B5-426D-82F6-42F38BF7D1E5}"/>
                </c:ext>
              </c:extLst>
            </c:dLbl>
            <c:dLbl>
              <c:idx val="33"/>
              <c:layout>
                <c:manualLayout>
                  <c:x val="-1.9002175690926996E-2"/>
                  <c:y val="-5.6448740200827935E-2"/>
                </c:manualLayout>
              </c:layout>
              <c:tx>
                <c:rich>
                  <a:bodyPr/>
                  <a:lstStyle/>
                  <a:p>
                    <a:fld id="{974A488F-CACA-440C-BE7A-6A64709468BB}"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6-43B5-426D-82F6-42F38BF7D1E5}"/>
                </c:ext>
              </c:extLst>
            </c:dLbl>
            <c:dLbl>
              <c:idx val="34"/>
              <c:tx>
                <c:rich>
                  <a:bodyPr/>
                  <a:lstStyle/>
                  <a:p>
                    <a:fld id="{ECC57718-CE65-4003-8B5E-6D2678A3E3D3}"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E932-4535-8EA9-B4E7A06287EA}"/>
                </c:ext>
              </c:extLst>
            </c:dLbl>
            <c:dLbl>
              <c:idx val="35"/>
              <c:tx>
                <c:rich>
                  <a:bodyPr/>
                  <a:lstStyle/>
                  <a:p>
                    <a:fld id="{D38D15AD-F71B-4BD4-A643-34AA1FB33149}"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E932-4535-8EA9-B4E7A06287EA}"/>
                </c:ext>
              </c:extLst>
            </c:dLbl>
            <c:dLbl>
              <c:idx val="36"/>
              <c:layout>
                <c:manualLayout>
                  <c:x val="-2.9476357655678208E-2"/>
                  <c:y val="-4.5561512257776292E-2"/>
                </c:manualLayout>
              </c:layout>
              <c:tx>
                <c:rich>
                  <a:bodyPr/>
                  <a:lstStyle/>
                  <a:p>
                    <a:fld id="{B76A9DB4-ED68-4E31-A711-C4882B35FD5A}"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9-43B5-426D-82F6-42F38BF7D1E5}"/>
                </c:ext>
              </c:extLst>
            </c:dLbl>
            <c:dLbl>
              <c:idx val="37"/>
              <c:tx>
                <c:rich>
                  <a:bodyPr/>
                  <a:lstStyle/>
                  <a:p>
                    <a:fld id="{5AD5F4FF-7FA2-46EE-82B9-55324EBDC81B}"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E932-4535-8EA9-B4E7A06287EA}"/>
                </c:ext>
              </c:extLst>
            </c:dLbl>
            <c:dLbl>
              <c:idx val="38"/>
              <c:layout>
                <c:manualLayout>
                  <c:x val="-2.8399198642177798E-2"/>
                  <c:y val="2.8640884932101426E-2"/>
                </c:manualLayout>
              </c:layout>
              <c:tx>
                <c:rich>
                  <a:bodyPr/>
                  <a:lstStyle/>
                  <a:p>
                    <a:fld id="{ED04BD20-FF71-4745-B4FE-8FBAAFD7CECF}"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3903-4E4B-9D69-EC928E0E1A6F}"/>
                </c:ext>
              </c:extLst>
            </c:dLbl>
            <c:dLbl>
              <c:idx val="39"/>
              <c:tx>
                <c:rich>
                  <a:bodyPr/>
                  <a:lstStyle/>
                  <a:p>
                    <a:fld id="{967417A1-7A7F-43F4-A84D-6221B5084878}"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E932-4535-8EA9-B4E7A06287EA}"/>
                </c:ext>
              </c:extLst>
            </c:dLbl>
            <c:dLbl>
              <c:idx val="40"/>
              <c:layout>
                <c:manualLayout>
                  <c:x val="-5.927513119628753E-2"/>
                  <c:y val="-5.1721538804554046E-2"/>
                </c:manualLayout>
              </c:layout>
              <c:tx>
                <c:rich>
                  <a:bodyPr/>
                  <a:lstStyle/>
                  <a:p>
                    <a:fld id="{532AF65E-3EAD-4379-939E-78A8C0BFAAD6}"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3-3903-4E4B-9D69-EC928E0E1A6F}"/>
                </c:ext>
              </c:extLst>
            </c:dLbl>
            <c:dLbl>
              <c:idx val="41"/>
              <c:layout>
                <c:manualLayout>
                  <c:x val="-1.4974880140390889E-2"/>
                  <c:y val="-6.8266743691512519E-2"/>
                </c:manualLayout>
              </c:layout>
              <c:tx>
                <c:rich>
                  <a:bodyPr/>
                  <a:lstStyle/>
                  <a:p>
                    <a:fld id="{45D4BBD9-BFE0-4D94-8C5A-0E49C4C9CCC5}"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3903-4E4B-9D69-EC928E0E1A6F}"/>
                </c:ext>
              </c:extLst>
            </c:dLbl>
            <c:dLbl>
              <c:idx val="42"/>
              <c:layout>
                <c:manualLayout>
                  <c:x val="-1.6317311990569575E-2"/>
                  <c:y val="-3.2812733219458649E-2"/>
                </c:manualLayout>
              </c:layout>
              <c:tx>
                <c:rich>
                  <a:bodyPr/>
                  <a:lstStyle/>
                  <a:p>
                    <a:fld id="{E4AD8335-E3BE-4BCD-BEF6-692C34C2BEB6}"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0-273B-4BC6-ABA9-52E78C3B77BF}"/>
                </c:ext>
              </c:extLst>
            </c:dLbl>
            <c:dLbl>
              <c:idx val="43"/>
              <c:tx>
                <c:rich>
                  <a:bodyPr/>
                  <a:lstStyle/>
                  <a:p>
                    <a:fld id="{AA2DAC31-E3A7-421D-BA48-ADE26130CF0E}"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E932-4535-8EA9-B4E7A06287EA}"/>
                </c:ext>
              </c:extLst>
            </c:dLbl>
            <c:dLbl>
              <c:idx val="44"/>
              <c:layout>
                <c:manualLayout>
                  <c:x val="-5.4988271708968375E-2"/>
                  <c:y val="-1.4828651737681726E-2"/>
                </c:manualLayout>
              </c:layout>
              <c:tx>
                <c:rich>
                  <a:bodyPr/>
                  <a:lstStyle/>
                  <a:p>
                    <a:fld id="{013C94BD-3336-4F17-A2A4-0034F9510C4D}"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273B-4BC6-ABA9-52E78C3B77BF}"/>
                </c:ext>
              </c:extLst>
            </c:dLbl>
            <c:dLbl>
              <c:idx val="45"/>
              <c:tx>
                <c:rich>
                  <a:bodyPr/>
                  <a:lstStyle/>
                  <a:p>
                    <a:fld id="{3A7F8A34-7A8B-44CA-A782-6C651064A90C}"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E932-4535-8EA9-B4E7A06287EA}"/>
                </c:ext>
              </c:extLst>
            </c:dLbl>
            <c:dLbl>
              <c:idx val="46"/>
              <c:layout>
                <c:manualLayout>
                  <c:x val="-1.7659743840748261E-2"/>
                  <c:y val="2.6277284233964415E-2"/>
                </c:manualLayout>
              </c:layout>
              <c:tx>
                <c:rich>
                  <a:bodyPr/>
                  <a:lstStyle/>
                  <a:p>
                    <a:fld id="{08E9CA66-D9AF-4506-B632-B5EC973C418E}"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3-2E45-47CD-AFC6-3CFB3583BB00}"/>
                </c:ext>
              </c:extLst>
            </c:dLbl>
            <c:dLbl>
              <c:idx val="47"/>
              <c:tx>
                <c:rich>
                  <a:bodyPr/>
                  <a:lstStyle/>
                  <a:p>
                    <a:fld id="{F50EE899-0D5E-470F-91CF-19593886F146}"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E932-4535-8EA9-B4E7A06287EA}"/>
                </c:ext>
              </c:extLst>
            </c:dLbl>
            <c:dLbl>
              <c:idx val="48"/>
              <c:layout>
                <c:manualLayout>
                  <c:x val="-4.9878108245036731E-2"/>
                  <c:y val="-9.1767262380894072E-3"/>
                </c:manualLayout>
              </c:layout>
              <c:tx>
                <c:rich>
                  <a:bodyPr/>
                  <a:lstStyle/>
                  <a:p>
                    <a:fld id="{91AD873C-27D3-434C-9572-70B496FD41D7}"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5-2E45-47CD-AFC6-3CFB3583BB00}"/>
                </c:ext>
              </c:extLst>
            </c:dLbl>
            <c:dLbl>
              <c:idx val="49"/>
              <c:layout>
                <c:manualLayout>
                  <c:x val="-2.0344607541105682E-2"/>
                  <c:y val="-3.2812733219458649E-2"/>
                </c:manualLayout>
              </c:layout>
              <c:tx>
                <c:rich>
                  <a:bodyPr/>
                  <a:lstStyle/>
                  <a:p>
                    <a:fld id="{350DCB6E-A182-408A-89C3-B5AAF34A7007}"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2E45-47CD-AFC6-3CFB3583BB00}"/>
                </c:ext>
              </c:extLst>
            </c:dLbl>
            <c:dLbl>
              <c:idx val="50"/>
              <c:tx>
                <c:rich>
                  <a:bodyPr/>
                  <a:lstStyle/>
                  <a:p>
                    <a:fld id="{03973BC4-91B5-412F-9AB7-BC69A55ACFB4}"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E932-4535-8EA9-B4E7A06287EA}"/>
                </c:ext>
              </c:extLst>
            </c:dLbl>
            <c:dLbl>
              <c:idx val="51"/>
              <c:layout>
                <c:manualLayout>
                  <c:x val="-6.0619395017680718E-2"/>
                  <c:y val="-4.4630219094953558E-2"/>
                </c:manualLayout>
              </c:layout>
              <c:tx>
                <c:rich>
                  <a:bodyPr/>
                  <a:lstStyle/>
                  <a:p>
                    <a:fld id="{A384CCFB-EDA6-4DE4-BDF9-D9AB7BBF6875}"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0-4C5B-4BF5-A606-1611E3EE7454}"/>
                </c:ext>
              </c:extLst>
            </c:dLbl>
            <c:dLbl>
              <c:idx val="52"/>
              <c:tx>
                <c:rich>
                  <a:bodyPr/>
                  <a:lstStyle/>
                  <a:p>
                    <a:fld id="{3D06E2C3-794C-4D8F-B1D3-6425C998EAB7}"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E932-4535-8EA9-B4E7A06287EA}"/>
                </c:ext>
              </c:extLst>
            </c:dLbl>
            <c:dLbl>
              <c:idx val="53"/>
              <c:tx>
                <c:rich>
                  <a:bodyPr/>
                  <a:lstStyle/>
                  <a:p>
                    <a:fld id="{7387F4F5-AFAC-45BF-A3A5-51ABDA8A0BE1}"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E932-4535-8EA9-B4E7A06287EA}"/>
                </c:ext>
              </c:extLst>
            </c:dLbl>
            <c:dLbl>
              <c:idx val="54"/>
              <c:tx>
                <c:rich>
                  <a:bodyPr/>
                  <a:lstStyle/>
                  <a:p>
                    <a:fld id="{F0BE32E1-3C93-4F31-8D8B-767B06BC3A43}"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E932-4535-8EA9-B4E7A06287EA}"/>
                </c:ext>
              </c:extLst>
            </c:dLbl>
            <c:dLbl>
              <c:idx val="55"/>
              <c:tx>
                <c:rich>
                  <a:bodyPr/>
                  <a:lstStyle/>
                  <a:p>
                    <a:fld id="{49C99106-1304-4FF5-B7E0-E799C3A4C45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E932-4535-8EA9-B4E7A06287EA}"/>
                </c:ext>
              </c:extLst>
            </c:dLbl>
            <c:dLbl>
              <c:idx val="56"/>
              <c:tx>
                <c:rich>
                  <a:bodyPr/>
                  <a:lstStyle/>
                  <a:p>
                    <a:fld id="{B92C4947-0B29-4C4D-9094-D4749467FA63}"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E932-4535-8EA9-B4E7A06287EA}"/>
                </c:ext>
              </c:extLst>
            </c:dLbl>
            <c:dLbl>
              <c:idx val="57"/>
              <c:tx>
                <c:rich>
                  <a:bodyPr/>
                  <a:lstStyle/>
                  <a:p>
                    <a:fld id="{3E54998C-B340-4D23-A067-2ACE7AE95160}"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E932-4535-8EA9-B4E7A06287EA}"/>
                </c:ext>
              </c:extLst>
            </c:dLbl>
            <c:dLbl>
              <c:idx val="58"/>
              <c:tx>
                <c:rich>
                  <a:bodyPr/>
                  <a:lstStyle/>
                  <a:p>
                    <a:fld id="{EFCC9807-90D2-490E-8EC7-75113B3B74C1}"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E932-4535-8EA9-B4E7A06287EA}"/>
                </c:ext>
              </c:extLst>
            </c:dLbl>
            <c:dLbl>
              <c:idx val="59"/>
              <c:tx>
                <c:rich>
                  <a:bodyPr/>
                  <a:lstStyle/>
                  <a:p>
                    <a:fld id="{3A648D1D-D927-4594-BB72-C6FD71D21FE0}"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E932-4535-8EA9-B4E7A06287EA}"/>
                </c:ext>
              </c:extLst>
            </c:dLbl>
            <c:dLbl>
              <c:idx val="60"/>
              <c:tx>
                <c:rich>
                  <a:bodyPr/>
                  <a:lstStyle/>
                  <a:p>
                    <a:fld id="{D7F068FF-B919-4487-A33F-738A33B10F8C}"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E932-4535-8EA9-B4E7A06287EA}"/>
                </c:ext>
              </c:extLst>
            </c:dLbl>
            <c:dLbl>
              <c:idx val="61"/>
              <c:tx>
                <c:rich>
                  <a:bodyPr/>
                  <a:lstStyle/>
                  <a:p>
                    <a:fld id="{360EE8E2-3197-4E13-8B56-659A24EC9B31}"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E932-4535-8EA9-B4E7A06287EA}"/>
                </c:ext>
              </c:extLst>
            </c:dLbl>
            <c:dLbl>
              <c:idx val="62"/>
              <c:tx>
                <c:rich>
                  <a:bodyPr/>
                  <a:lstStyle/>
                  <a:p>
                    <a:fld id="{9D246F9D-ED17-41ED-9292-F8C184EE3418}"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E932-4535-8EA9-B4E7A06287EA}"/>
                </c:ext>
              </c:extLst>
            </c:dLbl>
            <c:dLbl>
              <c:idx val="63"/>
              <c:tx>
                <c:rich>
                  <a:bodyPr/>
                  <a:lstStyle/>
                  <a:p>
                    <a:fld id="{1A6398D9-0186-4959-880B-DC2D3D0D5D32}"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E932-4535-8EA9-B4E7A06287EA}"/>
                </c:ext>
              </c:extLst>
            </c:dLbl>
            <c:dLbl>
              <c:idx val="64"/>
              <c:tx>
                <c:rich>
                  <a:bodyPr/>
                  <a:lstStyle/>
                  <a:p>
                    <a:fld id="{5A093F37-49A4-433D-9C63-14C1D40BFCA3}"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E932-4535-8EA9-B4E7A06287EA}"/>
                </c:ext>
              </c:extLst>
            </c:dLbl>
            <c:dLbl>
              <c:idx val="65"/>
              <c:tx>
                <c:rich>
                  <a:bodyPr/>
                  <a:lstStyle/>
                  <a:p>
                    <a:fld id="{DDE23DE8-4E25-4CCA-91C1-69A6A054EDC6}"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E932-4535-8EA9-B4E7A06287EA}"/>
                </c:ext>
              </c:extLst>
            </c:dLbl>
            <c:dLbl>
              <c:idx val="66"/>
              <c:tx>
                <c:rich>
                  <a:bodyPr/>
                  <a:lstStyle/>
                  <a:p>
                    <a:fld id="{2FECC3E5-EE10-45CE-939D-3201FC350628}"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E932-4535-8EA9-B4E7A06287EA}"/>
                </c:ext>
              </c:extLst>
            </c:dLbl>
            <c:dLbl>
              <c:idx val="67"/>
              <c:layout>
                <c:manualLayout>
                  <c:x val="-2.1687039391284319E-2"/>
                  <c:y val="-3.0449132521321681E-2"/>
                </c:manualLayout>
              </c:layout>
              <c:tx>
                <c:rich>
                  <a:bodyPr/>
                  <a:lstStyle/>
                  <a:p>
                    <a:fld id="{765BF3AF-8BB0-404E-92CB-838B05F98B34}"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0-43B5-426D-82F6-42F38BF7D1E5}"/>
                </c:ext>
              </c:extLst>
            </c:dLbl>
            <c:dLbl>
              <c:idx val="68"/>
              <c:tx>
                <c:rich>
                  <a:bodyPr/>
                  <a:lstStyle/>
                  <a:p>
                    <a:fld id="{3D2C08A2-8522-451F-B61B-C5ECEDAAD05C}"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E932-4535-8EA9-B4E7A06287EA}"/>
                </c:ext>
              </c:extLst>
            </c:dLbl>
            <c:dLbl>
              <c:idx val="69"/>
              <c:tx>
                <c:rich>
                  <a:bodyPr/>
                  <a:lstStyle/>
                  <a:p>
                    <a:fld id="{4AC3A9D0-FC71-44E1-853F-A8327F8A18E7}"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E932-4535-8EA9-B4E7A06287EA}"/>
                </c:ext>
              </c:extLst>
            </c:dLbl>
            <c:dLbl>
              <c:idx val="70"/>
              <c:tx>
                <c:rich>
                  <a:bodyPr/>
                  <a:lstStyle/>
                  <a:p>
                    <a:fld id="{0EF4B03F-7033-4ACF-8264-EDD0C505A2A6}"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B-E932-4535-8EA9-B4E7A06287EA}"/>
                </c:ext>
              </c:extLst>
            </c:dLbl>
            <c:dLbl>
              <c:idx val="71"/>
              <c:tx>
                <c:rich>
                  <a:bodyPr/>
                  <a:lstStyle/>
                  <a:p>
                    <a:fld id="{0C79C820-5688-49B8-9F45-341B9674C867}"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C-E932-4535-8EA9-B4E7A06287EA}"/>
                </c:ext>
              </c:extLst>
            </c:dLbl>
            <c:dLbl>
              <c:idx val="72"/>
              <c:tx>
                <c:rich>
                  <a:bodyPr/>
                  <a:lstStyle/>
                  <a:p>
                    <a:fld id="{7391EC67-47B9-4D6A-B00D-9CA453E954FD}"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D-E932-4535-8EA9-B4E7A06287EA}"/>
                </c:ext>
              </c:extLst>
            </c:dLbl>
            <c:dLbl>
              <c:idx val="73"/>
              <c:layout>
                <c:manualLayout>
                  <c:x val="-1.8734499106924419E-2"/>
                  <c:y val="-4.3197446063922861E-2"/>
                </c:manualLayout>
              </c:layout>
              <c:tx>
                <c:rich>
                  <a:bodyPr/>
                  <a:lstStyle/>
                  <a:p>
                    <a:fld id="{117E7513-E12B-4BB6-A5CA-C1DB9DD1D0B0}"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0-80F6-4AC2-8D03-086F9A774240}"/>
                </c:ext>
              </c:extLst>
            </c:dLbl>
            <c:dLbl>
              <c:idx val="74"/>
              <c:tx>
                <c:rich>
                  <a:bodyPr/>
                  <a:lstStyle/>
                  <a:p>
                    <a:fld id="{E03CE33E-881A-4779-B4DE-9C48B1106257}"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E-E932-4535-8EA9-B4E7A06287EA}"/>
                </c:ext>
              </c:extLst>
            </c:dLbl>
            <c:dLbl>
              <c:idx val="75"/>
              <c:tx>
                <c:rich>
                  <a:bodyPr/>
                  <a:lstStyle/>
                  <a:p>
                    <a:fld id="{BA0BC7A7-CF0A-43A4-B596-A5E13CE1C235}"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F-E932-4535-8EA9-B4E7A06287EA}"/>
                </c:ext>
              </c:extLst>
            </c:dLbl>
            <c:dLbl>
              <c:idx val="76"/>
              <c:tx>
                <c:rich>
                  <a:bodyPr/>
                  <a:lstStyle/>
                  <a:p>
                    <a:fld id="{0BCB5F48-8EA8-45E7-BEF7-EF573482AE11}"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0-E932-4535-8EA9-B4E7A06287EA}"/>
                </c:ext>
              </c:extLst>
            </c:dLbl>
            <c:dLbl>
              <c:idx val="77"/>
              <c:tx>
                <c:rich>
                  <a:bodyPr/>
                  <a:lstStyle/>
                  <a:p>
                    <a:fld id="{F2C37256-2274-48B2-84F9-23186B31BED8}"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1-E932-4535-8EA9-B4E7A06287EA}"/>
                </c:ext>
              </c:extLst>
            </c:dLbl>
            <c:dLbl>
              <c:idx val="78"/>
              <c:tx>
                <c:rich>
                  <a:bodyPr/>
                  <a:lstStyle/>
                  <a:p>
                    <a:fld id="{91CC0216-34E4-4536-B716-F5E6C824BDB7}"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2-E932-4535-8EA9-B4E7A06287EA}"/>
                </c:ext>
              </c:extLst>
            </c:dLbl>
            <c:dLbl>
              <c:idx val="79"/>
              <c:tx>
                <c:rich>
                  <a:bodyPr/>
                  <a:lstStyle/>
                  <a:p>
                    <a:fld id="{25580A4B-98C6-40F5-A6CF-D551FE003267}"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3-E932-4535-8EA9-B4E7A06287EA}"/>
                </c:ext>
              </c:extLst>
            </c:dLbl>
            <c:dLbl>
              <c:idx val="80"/>
              <c:tx>
                <c:rich>
                  <a:bodyPr/>
                  <a:lstStyle/>
                  <a:p>
                    <a:fld id="{F9BF9908-A475-4676-B109-85B8C773572D}"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4-E932-4535-8EA9-B4E7A06287EA}"/>
                </c:ext>
              </c:extLst>
            </c:dLbl>
            <c:dLbl>
              <c:idx val="81"/>
              <c:tx>
                <c:rich>
                  <a:bodyPr/>
                  <a:lstStyle/>
                  <a:p>
                    <a:fld id="{48BAA097-B670-4567-8939-9217E4E5C56D}"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5-E932-4535-8EA9-B4E7A06287EA}"/>
                </c:ext>
              </c:extLst>
            </c:dLbl>
            <c:dLbl>
              <c:idx val="82"/>
              <c:tx>
                <c:rich>
                  <a:bodyPr/>
                  <a:lstStyle/>
                  <a:p>
                    <a:fld id="{8BFCC7BF-BA1F-4108-962B-28C0C71FEFA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6-E932-4535-8EA9-B4E7A06287EA}"/>
                </c:ext>
              </c:extLst>
            </c:dLbl>
            <c:dLbl>
              <c:idx val="83"/>
              <c:tx>
                <c:rich>
                  <a:bodyPr/>
                  <a:lstStyle/>
                  <a:p>
                    <a:fld id="{B1185FCF-BF59-468B-AE4D-E05D3B4B1801}"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7-E932-4535-8EA9-B4E7A06287EA}"/>
                </c:ext>
              </c:extLst>
            </c:dLbl>
            <c:dLbl>
              <c:idx val="84"/>
              <c:tx>
                <c:rich>
                  <a:bodyPr/>
                  <a:lstStyle/>
                  <a:p>
                    <a:fld id="{7CC46A1C-68BA-4E47-BA71-C9D612F38CD5}"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8-E932-4535-8EA9-B4E7A06287EA}"/>
                </c:ext>
              </c:extLst>
            </c:dLbl>
            <c:dLbl>
              <c:idx val="85"/>
              <c:tx>
                <c:rich>
                  <a:bodyPr/>
                  <a:lstStyle/>
                  <a:p>
                    <a:fld id="{2A7C08B4-6BEA-4A7C-BEC6-FAB72F33A557}"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9-E932-4535-8EA9-B4E7A06287EA}"/>
                </c:ext>
              </c:extLst>
            </c:dLbl>
            <c:dLbl>
              <c:idx val="86"/>
              <c:tx>
                <c:rich>
                  <a:bodyPr/>
                  <a:lstStyle/>
                  <a:p>
                    <a:fld id="{1C1E8211-9F33-43A3-8E30-F1D64CEDE0CD}"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A-E932-4535-8EA9-B4E7A06287EA}"/>
                </c:ext>
              </c:extLst>
            </c:dLbl>
            <c:dLbl>
              <c:idx val="87"/>
              <c:tx>
                <c:rich>
                  <a:bodyPr/>
                  <a:lstStyle/>
                  <a:p>
                    <a:fld id="{40CC816D-9CB1-4E05-B292-5D7460D1DDB7}"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B-E932-4535-8EA9-B4E7A06287EA}"/>
                </c:ext>
              </c:extLst>
            </c:dLbl>
            <c:dLbl>
              <c:idx val="88"/>
              <c:tx>
                <c:rich>
                  <a:bodyPr/>
                  <a:lstStyle/>
                  <a:p>
                    <a:fld id="{E8F25686-706A-4879-964E-0997C9AB5A78}"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C-E932-4535-8EA9-B4E7A06287EA}"/>
                </c:ext>
              </c:extLst>
            </c:dLbl>
            <c:dLbl>
              <c:idx val="89"/>
              <c:tx>
                <c:rich>
                  <a:bodyPr/>
                  <a:lstStyle/>
                  <a:p>
                    <a:fld id="{B083A0EB-187C-45BE-92B1-6D72151110F9}"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D-E932-4535-8EA9-B4E7A06287EA}"/>
                </c:ext>
              </c:extLst>
            </c:dLbl>
            <c:dLbl>
              <c:idx val="90"/>
              <c:tx>
                <c:rich>
                  <a:bodyPr/>
                  <a:lstStyle/>
                  <a:p>
                    <a:fld id="{1CA55F7F-57C4-4EB8-95A6-434A76A9E46E}"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E-E932-4535-8EA9-B4E7A06287EA}"/>
                </c:ext>
              </c:extLst>
            </c:dLbl>
            <c:dLbl>
              <c:idx val="91"/>
              <c:layout>
                <c:manualLayout>
                  <c:x val="2.4915881543442781E-2"/>
                  <c:y val="-5.8527956167702587E-2"/>
                </c:manualLayout>
              </c:layout>
              <c:tx>
                <c:rich>
                  <a:bodyPr/>
                  <a:lstStyle/>
                  <a:p>
                    <a:fld id="{4F95CF82-E03C-474E-B792-DEACCDD26572}"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E-EA96-4512-AF76-01BB8534394B}"/>
                </c:ext>
              </c:extLst>
            </c:dLbl>
            <c:dLbl>
              <c:idx val="92"/>
              <c:layout>
                <c:manualLayout>
                  <c:x val="-1.4041462122101602E-2"/>
                  <c:y val="-2.5451329455294228E-2"/>
                </c:manualLayout>
              </c:layout>
              <c:tx>
                <c:rich>
                  <a:bodyPr/>
                  <a:lstStyle/>
                  <a:p>
                    <a:fld id="{92913C56-B10E-4ABA-86B1-8C1026905F07}"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3F-EA96-4512-AF76-01BB8534394B}"/>
                </c:ext>
              </c:extLst>
            </c:dLbl>
            <c:dLbl>
              <c:idx val="93"/>
              <c:layout>
                <c:manualLayout>
                  <c:x val="-3.6878525650179392E-2"/>
                  <c:y val="2.6526226807061879E-2"/>
                </c:manualLayout>
              </c:layout>
              <c:tx>
                <c:rich>
                  <a:bodyPr/>
                  <a:lstStyle/>
                  <a:p>
                    <a:fld id="{38C89CC5-B806-4668-98F3-06C9E4EDA4DA}"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40-EA96-4512-AF76-01BB8534394B}"/>
                </c:ext>
              </c:extLst>
            </c:dLbl>
            <c:dLbl>
              <c:idx val="94"/>
              <c:tx>
                <c:rich>
                  <a:bodyPr/>
                  <a:lstStyle/>
                  <a:p>
                    <a:fld id="{18222191-D3DD-4CD2-B0E9-D0E60C3BAC9D}"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F-E932-4535-8EA9-B4E7A06287EA}"/>
                </c:ext>
              </c:extLst>
            </c:dLbl>
            <c:dLbl>
              <c:idx val="95"/>
              <c:tx>
                <c:rich>
                  <a:bodyPr/>
                  <a:lstStyle/>
                  <a:p>
                    <a:fld id="{11C74B35-937B-4273-880C-0B0DD2636F3D}"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0-E932-4535-8EA9-B4E7A06287EA}"/>
                </c:ext>
              </c:extLst>
            </c:dLbl>
            <c:dLbl>
              <c:idx val="96"/>
              <c:layout>
                <c:manualLayout>
                  <c:x val="-5.1220540095215442E-2"/>
                  <c:y val="-3.2812733219458649E-2"/>
                </c:manualLayout>
              </c:layout>
              <c:tx>
                <c:rich>
                  <a:bodyPr/>
                  <a:lstStyle/>
                  <a:p>
                    <a:fld id="{D717D620-8DB8-4A7E-8924-B50C563C97E5}"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0-ED44-46DB-B5FC-4ADB59DFB5C6}"/>
                </c:ext>
              </c:extLst>
            </c:dLbl>
            <c:dLbl>
              <c:idx val="97"/>
              <c:tx>
                <c:rich>
                  <a:bodyPr/>
                  <a:lstStyle/>
                  <a:p>
                    <a:fld id="{537D516D-2664-4FE1-A233-B252049FF320}"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1-E932-4535-8EA9-B4E7A06287EA}"/>
                </c:ext>
              </c:extLst>
            </c:dLbl>
            <c:dLbl>
              <c:idx val="98"/>
              <c:tx>
                <c:rich>
                  <a:bodyPr/>
                  <a:lstStyle/>
                  <a:p>
                    <a:fld id="{2A72D61A-F4DD-4400-891B-74C32D2AC79C}"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2-E932-4535-8EA9-B4E7A06287EA}"/>
                </c:ext>
              </c:extLst>
            </c:dLbl>
            <c:dLbl>
              <c:idx val="99"/>
              <c:layout>
                <c:manualLayout>
                  <c:x val="-1.0011392087734942E-2"/>
                  <c:y val="-4.198964281149839E-2"/>
                </c:manualLayout>
              </c:layout>
              <c:tx>
                <c:rich>
                  <a:bodyPr/>
                  <a:lstStyle/>
                  <a:p>
                    <a:fld id="{5A32615F-A4C8-4A43-8157-F27728DD173C}"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161-EA96-4512-AF76-01BB8534394B}"/>
                </c:ext>
              </c:extLst>
            </c:dLbl>
            <c:dLbl>
              <c:idx val="100"/>
              <c:tx>
                <c:rich>
                  <a:bodyPr/>
                  <a:lstStyle/>
                  <a:p>
                    <a:fld id="{74114B4D-F2F8-496E-85E2-725176B3B959}"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3-E932-4535-8EA9-B4E7A06287EA}"/>
                </c:ext>
              </c:extLst>
            </c:dLbl>
            <c:dLbl>
              <c:idx val="101"/>
              <c:tx>
                <c:rich>
                  <a:bodyPr/>
                  <a:lstStyle/>
                  <a:p>
                    <a:fld id="{7CB73E18-544F-4C7A-9818-9319CB375E53}"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4-E932-4535-8EA9-B4E7A06287EA}"/>
                </c:ext>
              </c:extLst>
            </c:dLbl>
            <c:dLbl>
              <c:idx val="102"/>
              <c:layout>
                <c:manualLayout>
                  <c:x val="-4.7625368725313304E-2"/>
                  <c:y val="-2.54497131909109E-2"/>
                </c:manualLayout>
              </c:layout>
              <c:tx>
                <c:rich>
                  <a:bodyPr/>
                  <a:lstStyle/>
                  <a:p>
                    <a:fld id="{2F2665CD-86CA-4CE2-A22F-185D94C6EFBC}"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165-EA96-4512-AF76-01BB8534394B}"/>
                </c:ext>
              </c:extLst>
            </c:dLbl>
            <c:dLbl>
              <c:idx val="103"/>
              <c:tx>
                <c:rich>
                  <a:bodyPr/>
                  <a:lstStyle/>
                  <a:p>
                    <a:fld id="{58729EE3-A196-4A81-A09B-210A06BCFBFB}"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5-E932-4535-8EA9-B4E7A06287EA}"/>
                </c:ext>
              </c:extLst>
            </c:dLbl>
            <c:dLbl>
              <c:idx val="104"/>
              <c:layout>
                <c:manualLayout>
                  <c:x val="-1.8065262632430707E-2"/>
                  <c:y val="-4.1989728868703786E-2"/>
                </c:manualLayout>
              </c:layout>
              <c:tx>
                <c:rich>
                  <a:bodyPr/>
                  <a:lstStyle/>
                  <a:p>
                    <a:fld id="{BC1E4B6E-529B-4CB6-B695-8FB2BDC79976}"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167-EA96-4512-AF76-01BB8534394B}"/>
                </c:ext>
              </c:extLst>
            </c:dLbl>
            <c:dLbl>
              <c:idx val="105"/>
              <c:tx>
                <c:rich>
                  <a:bodyPr/>
                  <a:lstStyle/>
                  <a:p>
                    <a:fld id="{ED598D74-76A7-4974-9D11-136EB97C2053}"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6-E932-4535-8EA9-B4E7A06287EA}"/>
                </c:ext>
              </c:extLst>
            </c:dLbl>
            <c:dLbl>
              <c:idx val="106"/>
              <c:tx>
                <c:rich>
                  <a:bodyPr/>
                  <a:lstStyle/>
                  <a:p>
                    <a:fld id="{A72CAAD6-4794-4D95-9128-A0545B500EC9}"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E932-4535-8EA9-B4E7A06287EA}"/>
                </c:ext>
              </c:extLst>
            </c:dLbl>
            <c:dLbl>
              <c:idx val="107"/>
              <c:tx>
                <c:rich>
                  <a:bodyPr/>
                  <a:lstStyle/>
                  <a:p>
                    <a:fld id="{9BBDF4B9-D462-4DF7-8E56-DEBDC8EC4B52}"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8-E932-4535-8EA9-B4E7A06287EA}"/>
                </c:ext>
              </c:extLst>
            </c:dLbl>
            <c:dLbl>
              <c:idx val="108"/>
              <c:tx>
                <c:rich>
                  <a:bodyPr/>
                  <a:lstStyle/>
                  <a:p>
                    <a:fld id="{88C82A4C-D71C-407E-9D37-FF8EAEF0894E}"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9-E932-4535-8EA9-B4E7A06287EA}"/>
                </c:ext>
              </c:extLst>
            </c:dLbl>
            <c:dLbl>
              <c:idx val="109"/>
              <c:tx>
                <c:rich>
                  <a:bodyPr/>
                  <a:lstStyle/>
                  <a:p>
                    <a:fld id="{592FBC55-8213-42F9-821B-CE5D53C1B8B3}"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A-E932-4535-8EA9-B4E7A06287EA}"/>
                </c:ext>
              </c:extLst>
            </c:dLbl>
            <c:dLbl>
              <c:idx val="110"/>
              <c:tx>
                <c:rich>
                  <a:bodyPr/>
                  <a:lstStyle/>
                  <a:p>
                    <a:fld id="{AD5937DF-75A6-4893-94A4-6E08A01FB660}"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B-E932-4535-8EA9-B4E7A06287EA}"/>
                </c:ext>
              </c:extLst>
            </c:dLbl>
            <c:dLbl>
              <c:idx val="111"/>
              <c:layout>
                <c:manualLayout>
                  <c:x val="-6.0789534087949998E-4"/>
                  <c:y val="-3.0176561842781099E-2"/>
                </c:manualLayout>
              </c:layout>
              <c:tx>
                <c:rich>
                  <a:bodyPr/>
                  <a:lstStyle/>
                  <a:p>
                    <a:fld id="{F8DBEC89-1880-40AC-9921-6D0CD210CE71}"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6-ED44-46DB-B5FC-4ADB59DFB5C6}"/>
                </c:ext>
              </c:extLst>
            </c:dLbl>
            <c:dLbl>
              <c:idx val="112"/>
              <c:tx>
                <c:rich>
                  <a:bodyPr/>
                  <a:lstStyle/>
                  <a:p>
                    <a:fld id="{612F3BE8-716E-4630-A600-57A425B616B0}"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C-E932-4535-8EA9-B4E7A06287EA}"/>
                </c:ext>
              </c:extLst>
            </c:dLbl>
            <c:dLbl>
              <c:idx val="113"/>
              <c:layout>
                <c:manualLayout>
                  <c:x val="-7.3246787314905021E-3"/>
                  <c:y val="-4.198964281149839E-2"/>
                </c:manualLayout>
              </c:layout>
              <c:tx>
                <c:rich>
                  <a:bodyPr/>
                  <a:lstStyle/>
                  <a:p>
                    <a:fld id="{1FC75466-5031-4B6C-8D8E-3EE8827A0327}"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8-ED44-46DB-B5FC-4ADB59DFB5C6}"/>
                </c:ext>
              </c:extLst>
            </c:dLbl>
            <c:dLbl>
              <c:idx val="114"/>
              <c:tx>
                <c:rich>
                  <a:bodyPr/>
                  <a:lstStyle/>
                  <a:p>
                    <a:fld id="{8876449B-9FB9-4597-A896-06F97B5F9D79}"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D-E932-4535-8EA9-B4E7A06287EA}"/>
                </c:ext>
              </c:extLst>
            </c:dLbl>
            <c:dLbl>
              <c:idx val="115"/>
              <c:layout>
                <c:manualLayout>
                  <c:x val="-3.0146510498808482E-2"/>
                  <c:y val="-4.4383884576339197E-2"/>
                </c:manualLayout>
              </c:layout>
              <c:tx>
                <c:rich>
                  <a:bodyPr/>
                  <a:lstStyle/>
                  <a:p>
                    <a:fld id="{7619EB98-A3E2-4390-8DF2-AB3105FE668D}"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A-ED44-46DB-B5FC-4ADB59DFB5C6}"/>
                </c:ext>
              </c:extLst>
            </c:dLbl>
            <c:dLbl>
              <c:idx val="116"/>
              <c:tx>
                <c:rich>
                  <a:bodyPr/>
                  <a:lstStyle/>
                  <a:p>
                    <a:fld id="{516526E8-7F4D-4493-9767-931019C193E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E-E932-4535-8EA9-B4E7A06287EA}"/>
                </c:ext>
              </c:extLst>
            </c:dLbl>
            <c:dLbl>
              <c:idx val="117"/>
              <c:tx>
                <c:rich>
                  <a:bodyPr/>
                  <a:lstStyle/>
                  <a:p>
                    <a:fld id="{9E266F12-1CE5-4F90-B4EB-249E50C39969}"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F-E932-4535-8EA9-B4E7A06287EA}"/>
                </c:ext>
              </c:extLst>
            </c:dLbl>
            <c:dLbl>
              <c:idx val="118"/>
              <c:tx>
                <c:rich>
                  <a:bodyPr/>
                  <a:lstStyle/>
                  <a:p>
                    <a:fld id="{B4102E62-4EF7-4738-8B93-846A9AA99DE2}"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0-E932-4535-8EA9-B4E7A06287EA}"/>
                </c:ext>
              </c:extLst>
            </c:dLbl>
            <c:dLbl>
              <c:idx val="119"/>
              <c:layout>
                <c:manualLayout>
                  <c:x val="-3.4191812293934906E-2"/>
                  <c:y val="-4.907749139272876E-2"/>
                </c:manualLayout>
              </c:layout>
              <c:tx>
                <c:rich>
                  <a:bodyPr/>
                  <a:lstStyle/>
                  <a:p>
                    <a:fld id="{4279DCA3-831F-41B6-88FB-19CF81066280}"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0-BFAA-4FCB-BD0E-3D69BD84973C}"/>
                </c:ext>
              </c:extLst>
            </c:dLbl>
            <c:dLbl>
              <c:idx val="120"/>
              <c:tx>
                <c:rich>
                  <a:bodyPr/>
                  <a:lstStyle/>
                  <a:p>
                    <a:fld id="{2BE2E3F7-FBE7-49A1-9BB7-BC590E3B5062}"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1-E932-4535-8EA9-B4E7A06287EA}"/>
                </c:ext>
              </c:extLst>
            </c:dLbl>
            <c:dLbl>
              <c:idx val="121"/>
              <c:layout>
                <c:manualLayout>
                  <c:x val="-6.3716031779830859E-2"/>
                  <c:y val="-4.2015412966996145E-2"/>
                </c:manualLayout>
              </c:layout>
              <c:tx>
                <c:rich>
                  <a:bodyPr/>
                  <a:lstStyle/>
                  <a:p>
                    <a:fld id="{32F44651-BE04-4F5B-83E7-E91455FE7DEC}"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BFAA-4FCB-BD0E-3D69BD84973C}"/>
                </c:ext>
              </c:extLst>
            </c:dLbl>
            <c:dLbl>
              <c:idx val="122"/>
              <c:tx>
                <c:rich>
                  <a:bodyPr/>
                  <a:lstStyle/>
                  <a:p>
                    <a:fld id="{AE9AD0C9-66AF-4E03-9226-1A88EBF087C0}"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2-E932-4535-8EA9-B4E7A06287EA}"/>
                </c:ext>
              </c:extLst>
            </c:dLbl>
            <c:dLbl>
              <c:idx val="123"/>
              <c:layout>
                <c:manualLayout>
                  <c:x val="3.4221746934872586E-3"/>
                  <c:y val="-8.9130160990900705E-3"/>
                </c:manualLayout>
              </c:layout>
              <c:tx>
                <c:rich>
                  <a:bodyPr/>
                  <a:lstStyle/>
                  <a:p>
                    <a:fld id="{76C2EDC3-DC81-44E4-8626-2E6B1528269E}"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BFAA-4FCB-BD0E-3D69BD84973C}"/>
                </c:ext>
              </c:extLst>
            </c:dLbl>
            <c:dLbl>
              <c:idx val="124"/>
              <c:tx>
                <c:rich>
                  <a:bodyPr/>
                  <a:lstStyle/>
                  <a:p>
                    <a:fld id="{1DBECF14-9B60-49C7-BAF9-D1EE3466425B}"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3-E932-4535-8EA9-B4E7A06287EA}"/>
                </c:ext>
              </c:extLst>
            </c:dLbl>
            <c:dLbl>
              <c:idx val="125"/>
              <c:tx>
                <c:rich>
                  <a:bodyPr/>
                  <a:lstStyle/>
                  <a:p>
                    <a:fld id="{130C9390-991A-4140-82AF-0C17F402D2C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4-E932-4535-8EA9-B4E7A06287EA}"/>
                </c:ext>
              </c:extLst>
            </c:dLbl>
            <c:dLbl>
              <c:idx val="126"/>
              <c:tx>
                <c:rich>
                  <a:bodyPr/>
                  <a:lstStyle/>
                  <a:p>
                    <a:fld id="{088875D9-53E7-4E65-899C-6E9E7478EFF2}"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5-E932-4535-8EA9-B4E7A06287EA}"/>
                </c:ext>
              </c:extLst>
            </c:dLbl>
            <c:dLbl>
              <c:idx val="127"/>
              <c:layout>
                <c:manualLayout>
                  <c:x val="4.7988849992308732E-3"/>
                  <c:y val="-1.6005266368975906E-2"/>
                </c:manualLayout>
              </c:layout>
              <c:tx>
                <c:rich>
                  <a:bodyPr/>
                  <a:lstStyle/>
                  <a:p>
                    <a:fld id="{28A44804-9CD0-47C8-B969-31E1EBA4C893}"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0-491F-4A7A-A7B4-C07AB58651F6}"/>
                </c:ext>
              </c:extLst>
            </c:dLbl>
            <c:dLbl>
              <c:idx val="128"/>
              <c:tx>
                <c:rich>
                  <a:bodyPr/>
                  <a:lstStyle/>
                  <a:p>
                    <a:fld id="{4BE3E48C-485B-4B1D-B0BA-4284A422E10E}"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698B-4D33-8F8B-937A2937EEAE}"/>
                </c:ext>
              </c:extLst>
            </c:dLbl>
            <c:dLbl>
              <c:idx val="129"/>
              <c:tx>
                <c:rich>
                  <a:bodyPr/>
                  <a:lstStyle/>
                  <a:p>
                    <a:fld id="{EA09F178-9D7D-455B-B3D3-98B9D5148BC1}"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698B-4D33-8F8B-937A2937EEAE}"/>
                </c:ext>
              </c:extLst>
            </c:dLbl>
            <c:dLbl>
              <c:idx val="130"/>
              <c:tx>
                <c:rich>
                  <a:bodyPr/>
                  <a:lstStyle/>
                  <a:p>
                    <a:fld id="{36509759-C13D-49E4-82F7-1E525A687F8D}"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698B-4D33-8F8B-937A2937EEAE}"/>
                </c:ext>
              </c:extLst>
            </c:dLbl>
            <c:dLbl>
              <c:idx val="131"/>
              <c:tx>
                <c:rich>
                  <a:bodyPr/>
                  <a:lstStyle/>
                  <a:p>
                    <a:fld id="{867937D5-D5E8-432B-94F1-34425A3F67BB}"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7A7E-46AE-BAAB-C815B381BDD5}"/>
                </c:ext>
              </c:extLst>
            </c:dLbl>
            <c:dLbl>
              <c:idx val="132"/>
              <c:tx>
                <c:rich>
                  <a:bodyPr/>
                  <a:lstStyle/>
                  <a:p>
                    <a:fld id="{822FB5E5-8FA1-449E-9659-059898B2E51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356B-4A87-8267-E39776FCD359}"/>
                </c:ext>
              </c:extLst>
            </c:dLbl>
            <c:dLbl>
              <c:idx val="133"/>
              <c:tx>
                <c:rich>
                  <a:bodyPr/>
                  <a:lstStyle/>
                  <a:p>
                    <a:fld id="{85472FAA-8F02-4AB2-B7FF-FCD9AF2EA09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8EB7-4F76-A17C-5665CFD21578}"/>
                </c:ext>
              </c:extLst>
            </c:dLbl>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rgbClr val="FFFF00"/>
                    </a:solidFill>
                    <a:latin typeface="+mn-lt"/>
                    <a:ea typeface="+mn-ea"/>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'BGS data and map'!$R$7:$R$140</c:f>
              <c:numCache>
                <c:formatCode>#,##0.000;\-#,##0.000;;</c:formatCode>
                <c:ptCount val="134"/>
                <c:pt idx="0">
                  <c:v>-2.9710000000000001</c:v>
                </c:pt>
                <c:pt idx="1">
                  <c:v>-2.9710000000000001</c:v>
                </c:pt>
                <c:pt idx="2">
                  <c:v>-2.972</c:v>
                </c:pt>
                <c:pt idx="3">
                  <c:v>-2.9729999999999999</c:v>
                </c:pt>
                <c:pt idx="4">
                  <c:v>-2.968</c:v>
                </c:pt>
                <c:pt idx="5">
                  <c:v>-2.968</c:v>
                </c:pt>
                <c:pt idx="6">
                  <c:v>-2.9689999999999999</c:v>
                </c:pt>
                <c:pt idx="7">
                  <c:v>-2.9660000000000002</c:v>
                </c:pt>
                <c:pt idx="8">
                  <c:v>-2.968</c:v>
                </c:pt>
                <c:pt idx="9">
                  <c:v>-2.9750000000000001</c:v>
                </c:pt>
                <c:pt idx="10">
                  <c:v>-2.972</c:v>
                </c:pt>
                <c:pt idx="11">
                  <c:v>-2.972</c:v>
                </c:pt>
                <c:pt idx="12">
                  <c:v>-2.972</c:v>
                </c:pt>
                <c:pt idx="13">
                  <c:v>-2.9710000000000001</c:v>
                </c:pt>
                <c:pt idx="14">
                  <c:v>-2.97</c:v>
                </c:pt>
                <c:pt idx="15">
                  <c:v>-2.97</c:v>
                </c:pt>
                <c:pt idx="16">
                  <c:v>0</c:v>
                </c:pt>
                <c:pt idx="17">
                  <c:v>-2.9710000000000001</c:v>
                </c:pt>
                <c:pt idx="18">
                  <c:v>-2.968</c:v>
                </c:pt>
                <c:pt idx="19">
                  <c:v>0</c:v>
                </c:pt>
                <c:pt idx="20">
                  <c:v>-2.9710000000000001</c:v>
                </c:pt>
                <c:pt idx="21">
                  <c:v>-2.9710000000000001</c:v>
                </c:pt>
                <c:pt idx="22">
                  <c:v>-2.97</c:v>
                </c:pt>
                <c:pt idx="23">
                  <c:v>-2.972</c:v>
                </c:pt>
                <c:pt idx="24">
                  <c:v>0</c:v>
                </c:pt>
                <c:pt idx="25">
                  <c:v>-2.964</c:v>
                </c:pt>
                <c:pt idx="26">
                  <c:v>-2.9729999999999999</c:v>
                </c:pt>
                <c:pt idx="27">
                  <c:v>-2.968</c:v>
                </c:pt>
                <c:pt idx="28">
                  <c:v>-2.972</c:v>
                </c:pt>
                <c:pt idx="29">
                  <c:v>-2.9689999999999999</c:v>
                </c:pt>
                <c:pt idx="30">
                  <c:v>-2.968</c:v>
                </c:pt>
                <c:pt idx="31">
                  <c:v>-2.9729999999999999</c:v>
                </c:pt>
                <c:pt idx="32">
                  <c:v>-2.9710000000000001</c:v>
                </c:pt>
                <c:pt idx="33">
                  <c:v>-2.97</c:v>
                </c:pt>
                <c:pt idx="34">
                  <c:v>-2.9689999999999999</c:v>
                </c:pt>
                <c:pt idx="35">
                  <c:v>-2.9689999999999999</c:v>
                </c:pt>
                <c:pt idx="36">
                  <c:v>-2.9729999999999999</c:v>
                </c:pt>
                <c:pt idx="37">
                  <c:v>-2.9729999999999999</c:v>
                </c:pt>
                <c:pt idx="38">
                  <c:v>-2.972</c:v>
                </c:pt>
                <c:pt idx="39">
                  <c:v>-2.9710000000000001</c:v>
                </c:pt>
                <c:pt idx="40">
                  <c:v>-2.972</c:v>
                </c:pt>
                <c:pt idx="41">
                  <c:v>-2.9710000000000001</c:v>
                </c:pt>
                <c:pt idx="42">
                  <c:v>-2.97</c:v>
                </c:pt>
                <c:pt idx="43">
                  <c:v>-2.9740000000000002</c:v>
                </c:pt>
                <c:pt idx="44">
                  <c:v>-2.9729999999999999</c:v>
                </c:pt>
                <c:pt idx="45">
                  <c:v>-2.972</c:v>
                </c:pt>
                <c:pt idx="46">
                  <c:v>-2.9689999999999999</c:v>
                </c:pt>
                <c:pt idx="47">
                  <c:v>-2.9710000000000001</c:v>
                </c:pt>
                <c:pt idx="48">
                  <c:v>-2.9689999999999999</c:v>
                </c:pt>
                <c:pt idx="49">
                  <c:v>-2.9670000000000001</c:v>
                </c:pt>
                <c:pt idx="50">
                  <c:v>-2.964</c:v>
                </c:pt>
                <c:pt idx="51">
                  <c:v>-2.9710000000000001</c:v>
                </c:pt>
                <c:pt idx="52">
                  <c:v>-2.9660000000000002</c:v>
                </c:pt>
                <c:pt idx="53">
                  <c:v>-2.9740000000000002</c:v>
                </c:pt>
                <c:pt idx="54">
                  <c:v>-2.97</c:v>
                </c:pt>
                <c:pt idx="55">
                  <c:v>-2.9649999999999999</c:v>
                </c:pt>
                <c:pt idx="56">
                  <c:v>-2.9660000000000002</c:v>
                </c:pt>
                <c:pt idx="57">
                  <c:v>-2.9689999999999999</c:v>
                </c:pt>
                <c:pt idx="58">
                  <c:v>-2.1669999999999998</c:v>
                </c:pt>
                <c:pt idx="59">
                  <c:v>-2.9689999999999999</c:v>
                </c:pt>
                <c:pt idx="60">
                  <c:v>-2.9689999999999999</c:v>
                </c:pt>
                <c:pt idx="61">
                  <c:v>-2.9689999999999999</c:v>
                </c:pt>
                <c:pt idx="62">
                  <c:v>-2.972</c:v>
                </c:pt>
                <c:pt idx="63">
                  <c:v>-2.9670000000000001</c:v>
                </c:pt>
                <c:pt idx="64">
                  <c:v>-2.9670000000000001</c:v>
                </c:pt>
                <c:pt idx="65">
                  <c:v>-2.9609999999999999</c:v>
                </c:pt>
                <c:pt idx="66">
                  <c:v>-2.968</c:v>
                </c:pt>
                <c:pt idx="67">
                  <c:v>0</c:v>
                </c:pt>
                <c:pt idx="68">
                  <c:v>-2.9649999999999999</c:v>
                </c:pt>
                <c:pt idx="69">
                  <c:v>-2.964</c:v>
                </c:pt>
                <c:pt idx="70">
                  <c:v>-2.9750000000000001</c:v>
                </c:pt>
                <c:pt idx="71">
                  <c:v>0</c:v>
                </c:pt>
                <c:pt idx="72">
                  <c:v>-2.97</c:v>
                </c:pt>
                <c:pt idx="73">
                  <c:v>-2.9689999999999999</c:v>
                </c:pt>
                <c:pt idx="74">
                  <c:v>-2.9649999999999999</c:v>
                </c:pt>
                <c:pt idx="75">
                  <c:v>-2.9590000000000001</c:v>
                </c:pt>
                <c:pt idx="76">
                  <c:v>-2.968</c:v>
                </c:pt>
                <c:pt idx="77">
                  <c:v>-2.9660000000000002</c:v>
                </c:pt>
                <c:pt idx="78">
                  <c:v>0</c:v>
                </c:pt>
                <c:pt idx="79">
                  <c:v>-2.9649999999999999</c:v>
                </c:pt>
                <c:pt idx="80">
                  <c:v>-2.9630000000000001</c:v>
                </c:pt>
                <c:pt idx="81">
                  <c:v>-2.9689999999999999</c:v>
                </c:pt>
                <c:pt idx="82">
                  <c:v>-2.964</c:v>
                </c:pt>
                <c:pt idx="83">
                  <c:v>-2.964</c:v>
                </c:pt>
                <c:pt idx="84">
                  <c:v>-2.9620000000000002</c:v>
                </c:pt>
                <c:pt idx="85">
                  <c:v>-2.9660000000000002</c:v>
                </c:pt>
                <c:pt idx="86">
                  <c:v>-2.968</c:v>
                </c:pt>
                <c:pt idx="87">
                  <c:v>-2.9710000000000001</c:v>
                </c:pt>
                <c:pt idx="88">
                  <c:v>-2.9710000000000001</c:v>
                </c:pt>
                <c:pt idx="89">
                  <c:v>-2.97</c:v>
                </c:pt>
                <c:pt idx="90">
                  <c:v>-2.9620000000000002</c:v>
                </c:pt>
                <c:pt idx="91">
                  <c:v>-2.9649999999999999</c:v>
                </c:pt>
                <c:pt idx="92">
                  <c:v>-2.964</c:v>
                </c:pt>
                <c:pt idx="93">
                  <c:v>-2.964</c:v>
                </c:pt>
                <c:pt idx="94">
                  <c:v>-2.9649999999999999</c:v>
                </c:pt>
                <c:pt idx="95">
                  <c:v>-2.9660000000000002</c:v>
                </c:pt>
                <c:pt idx="96">
                  <c:v>0</c:v>
                </c:pt>
                <c:pt idx="97">
                  <c:v>-2.9609999999999999</c:v>
                </c:pt>
                <c:pt idx="98">
                  <c:v>-2.964</c:v>
                </c:pt>
                <c:pt idx="99">
                  <c:v>-2.9649999999999999</c:v>
                </c:pt>
                <c:pt idx="100">
                  <c:v>0</c:v>
                </c:pt>
                <c:pt idx="101">
                  <c:v>-2.964</c:v>
                </c:pt>
                <c:pt idx="102">
                  <c:v>-2.968</c:v>
                </c:pt>
                <c:pt idx="103">
                  <c:v>0</c:v>
                </c:pt>
                <c:pt idx="104">
                  <c:v>-2.968</c:v>
                </c:pt>
                <c:pt idx="105">
                  <c:v>-2.9660000000000002</c:v>
                </c:pt>
                <c:pt idx="106">
                  <c:v>-2.968</c:v>
                </c:pt>
                <c:pt idx="107">
                  <c:v>-2.9609999999999999</c:v>
                </c:pt>
                <c:pt idx="108">
                  <c:v>0</c:v>
                </c:pt>
                <c:pt idx="109">
                  <c:v>-2.9670000000000001</c:v>
                </c:pt>
                <c:pt idx="110">
                  <c:v>-2.9660000000000002</c:v>
                </c:pt>
                <c:pt idx="111">
                  <c:v>-2.964</c:v>
                </c:pt>
                <c:pt idx="112">
                  <c:v>-2.9660000000000002</c:v>
                </c:pt>
                <c:pt idx="113">
                  <c:v>-2.9649999999999999</c:v>
                </c:pt>
                <c:pt idx="114">
                  <c:v>0</c:v>
                </c:pt>
                <c:pt idx="115">
                  <c:v>-2.9649999999999999</c:v>
                </c:pt>
                <c:pt idx="116">
                  <c:v>0</c:v>
                </c:pt>
                <c:pt idx="117">
                  <c:v>-2.9670000000000001</c:v>
                </c:pt>
                <c:pt idx="118">
                  <c:v>0</c:v>
                </c:pt>
                <c:pt idx="119">
                  <c:v>-2.9649999999999999</c:v>
                </c:pt>
                <c:pt idx="120">
                  <c:v>-2.9670000000000001</c:v>
                </c:pt>
                <c:pt idx="121">
                  <c:v>-2.9649999999999999</c:v>
                </c:pt>
                <c:pt idx="122">
                  <c:v>-2.9649999999999999</c:v>
                </c:pt>
                <c:pt idx="123">
                  <c:v>-2.964</c:v>
                </c:pt>
                <c:pt idx="124">
                  <c:v>-2.9649999999999999</c:v>
                </c:pt>
                <c:pt idx="125">
                  <c:v>0</c:v>
                </c:pt>
                <c:pt idx="126">
                  <c:v>0</c:v>
                </c:pt>
                <c:pt idx="127">
                  <c:v>-2.964</c:v>
                </c:pt>
                <c:pt idx="128">
                  <c:v>-2.964</c:v>
                </c:pt>
                <c:pt idx="129">
                  <c:v>-2.968</c:v>
                </c:pt>
                <c:pt idx="130">
                  <c:v>-2.9609999999999999</c:v>
                </c:pt>
                <c:pt idx="131">
                  <c:v>-2.9660000000000002</c:v>
                </c:pt>
                <c:pt idx="132">
                  <c:v>-2.9660000000000002</c:v>
                </c:pt>
                <c:pt idx="133">
                  <c:v>-2.9649999999999999</c:v>
                </c:pt>
              </c:numCache>
            </c:numRef>
          </c:xVal>
          <c:yVal>
            <c:numRef>
              <c:f>'BGS data and map'!$S$7:$S$140</c:f>
              <c:numCache>
                <c:formatCode>#,##0.000;\-#,##0.000;;</c:formatCode>
                <c:ptCount val="134"/>
                <c:pt idx="0">
                  <c:v>53.786999999999999</c:v>
                </c:pt>
                <c:pt idx="1">
                  <c:v>53.789000000000001</c:v>
                </c:pt>
                <c:pt idx="2">
                  <c:v>53.780999999999999</c:v>
                </c:pt>
                <c:pt idx="3">
                  <c:v>53.786999999999999</c:v>
                </c:pt>
                <c:pt idx="4">
                  <c:v>53.786000000000001</c:v>
                </c:pt>
                <c:pt idx="5">
                  <c:v>53.786999999999999</c:v>
                </c:pt>
                <c:pt idx="6">
                  <c:v>53.787999999999997</c:v>
                </c:pt>
                <c:pt idx="7">
                  <c:v>53.79</c:v>
                </c:pt>
                <c:pt idx="8">
                  <c:v>53.79</c:v>
                </c:pt>
                <c:pt idx="9">
                  <c:v>53.787999999999997</c:v>
                </c:pt>
                <c:pt idx="10">
                  <c:v>53.787999999999997</c:v>
                </c:pt>
                <c:pt idx="11">
                  <c:v>53.787999999999997</c:v>
                </c:pt>
                <c:pt idx="12">
                  <c:v>53.787999999999997</c:v>
                </c:pt>
                <c:pt idx="13">
                  <c:v>53.789000000000001</c:v>
                </c:pt>
                <c:pt idx="14">
                  <c:v>53.79</c:v>
                </c:pt>
                <c:pt idx="15">
                  <c:v>53.789000000000001</c:v>
                </c:pt>
                <c:pt idx="16">
                  <c:v>0</c:v>
                </c:pt>
                <c:pt idx="17">
                  <c:v>53.789000000000001</c:v>
                </c:pt>
                <c:pt idx="18">
                  <c:v>53.789000000000001</c:v>
                </c:pt>
                <c:pt idx="19">
                  <c:v>0</c:v>
                </c:pt>
                <c:pt idx="20">
                  <c:v>53.789000000000001</c:v>
                </c:pt>
                <c:pt idx="21">
                  <c:v>53.79</c:v>
                </c:pt>
                <c:pt idx="22">
                  <c:v>53.789000000000001</c:v>
                </c:pt>
                <c:pt idx="23">
                  <c:v>53.789000000000001</c:v>
                </c:pt>
                <c:pt idx="24">
                  <c:v>0</c:v>
                </c:pt>
                <c:pt idx="25">
                  <c:v>53.786000000000001</c:v>
                </c:pt>
                <c:pt idx="26">
                  <c:v>53.787999999999997</c:v>
                </c:pt>
                <c:pt idx="27">
                  <c:v>53.787999999999997</c:v>
                </c:pt>
                <c:pt idx="28">
                  <c:v>53.786999999999999</c:v>
                </c:pt>
                <c:pt idx="29">
                  <c:v>53.784999999999997</c:v>
                </c:pt>
                <c:pt idx="30">
                  <c:v>53.786999999999999</c:v>
                </c:pt>
                <c:pt idx="31">
                  <c:v>53.786999999999999</c:v>
                </c:pt>
                <c:pt idx="32">
                  <c:v>53.786999999999999</c:v>
                </c:pt>
                <c:pt idx="33">
                  <c:v>53.786999999999999</c:v>
                </c:pt>
                <c:pt idx="34">
                  <c:v>53.786999999999999</c:v>
                </c:pt>
                <c:pt idx="35">
                  <c:v>53.786999999999999</c:v>
                </c:pt>
                <c:pt idx="36">
                  <c:v>53.787999999999997</c:v>
                </c:pt>
                <c:pt idx="37">
                  <c:v>53.787999999999997</c:v>
                </c:pt>
                <c:pt idx="38">
                  <c:v>53.786999999999999</c:v>
                </c:pt>
                <c:pt idx="39">
                  <c:v>53.786000000000001</c:v>
                </c:pt>
                <c:pt idx="40">
                  <c:v>53.789000000000001</c:v>
                </c:pt>
                <c:pt idx="41">
                  <c:v>53.789000000000001</c:v>
                </c:pt>
                <c:pt idx="42">
                  <c:v>53.786000000000001</c:v>
                </c:pt>
                <c:pt idx="43">
                  <c:v>53.787999999999997</c:v>
                </c:pt>
                <c:pt idx="44">
                  <c:v>53.789000000000001</c:v>
                </c:pt>
                <c:pt idx="45">
                  <c:v>53.784999999999997</c:v>
                </c:pt>
                <c:pt idx="46">
                  <c:v>53.787999999999997</c:v>
                </c:pt>
                <c:pt idx="47">
                  <c:v>53.787999999999997</c:v>
                </c:pt>
                <c:pt idx="48">
                  <c:v>53.787999999999997</c:v>
                </c:pt>
                <c:pt idx="49">
                  <c:v>53.786000000000001</c:v>
                </c:pt>
                <c:pt idx="50">
                  <c:v>53.787999999999997</c:v>
                </c:pt>
                <c:pt idx="51">
                  <c:v>53.786999999999999</c:v>
                </c:pt>
                <c:pt idx="52">
                  <c:v>53.787999999999997</c:v>
                </c:pt>
                <c:pt idx="53">
                  <c:v>53.789000000000001</c:v>
                </c:pt>
                <c:pt idx="54">
                  <c:v>53.786999999999999</c:v>
                </c:pt>
                <c:pt idx="55">
                  <c:v>53.783000000000001</c:v>
                </c:pt>
                <c:pt idx="56">
                  <c:v>53.787999999999997</c:v>
                </c:pt>
                <c:pt idx="57">
                  <c:v>53.786999999999999</c:v>
                </c:pt>
                <c:pt idx="58">
                  <c:v>53.79</c:v>
                </c:pt>
                <c:pt idx="59">
                  <c:v>53.787999999999997</c:v>
                </c:pt>
                <c:pt idx="60">
                  <c:v>53.786999999999999</c:v>
                </c:pt>
                <c:pt idx="61">
                  <c:v>53.787999999999997</c:v>
                </c:pt>
                <c:pt idx="62">
                  <c:v>53.786999999999999</c:v>
                </c:pt>
                <c:pt idx="63">
                  <c:v>53.787999999999997</c:v>
                </c:pt>
                <c:pt idx="64">
                  <c:v>53.878799999999998</c:v>
                </c:pt>
                <c:pt idx="65">
                  <c:v>53.789000000000001</c:v>
                </c:pt>
                <c:pt idx="66">
                  <c:v>53.786999999999999</c:v>
                </c:pt>
                <c:pt idx="67">
                  <c:v>0</c:v>
                </c:pt>
                <c:pt idx="68">
                  <c:v>53.786999999999999</c:v>
                </c:pt>
                <c:pt idx="69">
                  <c:v>53.786000000000001</c:v>
                </c:pt>
                <c:pt idx="70">
                  <c:v>53.789000000000001</c:v>
                </c:pt>
                <c:pt idx="71">
                  <c:v>0</c:v>
                </c:pt>
                <c:pt idx="72">
                  <c:v>53.789000000000001</c:v>
                </c:pt>
                <c:pt idx="73">
                  <c:v>53.79</c:v>
                </c:pt>
                <c:pt idx="74">
                  <c:v>53.786000000000001</c:v>
                </c:pt>
                <c:pt idx="75">
                  <c:v>53.786999999999999</c:v>
                </c:pt>
                <c:pt idx="76">
                  <c:v>53.786000000000001</c:v>
                </c:pt>
                <c:pt idx="77">
                  <c:v>53.784999999999997</c:v>
                </c:pt>
                <c:pt idx="78">
                  <c:v>0</c:v>
                </c:pt>
                <c:pt idx="79">
                  <c:v>53.783000000000001</c:v>
                </c:pt>
                <c:pt idx="80">
                  <c:v>53.786000000000001</c:v>
                </c:pt>
                <c:pt idx="81">
                  <c:v>53.786000000000001</c:v>
                </c:pt>
                <c:pt idx="82">
                  <c:v>53.786000000000001</c:v>
                </c:pt>
                <c:pt idx="83">
                  <c:v>53.783999999999999</c:v>
                </c:pt>
                <c:pt idx="84">
                  <c:v>53.786999999999999</c:v>
                </c:pt>
                <c:pt idx="85">
                  <c:v>53.783999999999999</c:v>
                </c:pt>
                <c:pt idx="86">
                  <c:v>53.787999999999997</c:v>
                </c:pt>
                <c:pt idx="87">
                  <c:v>53.786999999999999</c:v>
                </c:pt>
                <c:pt idx="88">
                  <c:v>53.786999999999999</c:v>
                </c:pt>
                <c:pt idx="89">
                  <c:v>53.787999999999997</c:v>
                </c:pt>
                <c:pt idx="90">
                  <c:v>53.784999999999997</c:v>
                </c:pt>
                <c:pt idx="91">
                  <c:v>53.786000000000001</c:v>
                </c:pt>
                <c:pt idx="92">
                  <c:v>53.786999999999999</c:v>
                </c:pt>
                <c:pt idx="93">
                  <c:v>53.786000000000001</c:v>
                </c:pt>
                <c:pt idx="94">
                  <c:v>53.784999999999997</c:v>
                </c:pt>
                <c:pt idx="95">
                  <c:v>53.784999999999997</c:v>
                </c:pt>
                <c:pt idx="96">
                  <c:v>0</c:v>
                </c:pt>
                <c:pt idx="97">
                  <c:v>53.783999999999999</c:v>
                </c:pt>
                <c:pt idx="98">
                  <c:v>53.784999999999997</c:v>
                </c:pt>
                <c:pt idx="99">
                  <c:v>53.786999999999999</c:v>
                </c:pt>
                <c:pt idx="100">
                  <c:v>0</c:v>
                </c:pt>
                <c:pt idx="101">
                  <c:v>53.783999999999999</c:v>
                </c:pt>
                <c:pt idx="102">
                  <c:v>53.786000000000001</c:v>
                </c:pt>
                <c:pt idx="103">
                  <c:v>0</c:v>
                </c:pt>
                <c:pt idx="104">
                  <c:v>53.786000000000001</c:v>
                </c:pt>
                <c:pt idx="105">
                  <c:v>53.784999999999997</c:v>
                </c:pt>
                <c:pt idx="106">
                  <c:v>53.783999999999999</c:v>
                </c:pt>
                <c:pt idx="107">
                  <c:v>53.784999999999997</c:v>
                </c:pt>
                <c:pt idx="108">
                  <c:v>0</c:v>
                </c:pt>
                <c:pt idx="109">
                  <c:v>53.783999999999999</c:v>
                </c:pt>
                <c:pt idx="110">
                  <c:v>53.786999999999999</c:v>
                </c:pt>
                <c:pt idx="111">
                  <c:v>53.786000000000001</c:v>
                </c:pt>
                <c:pt idx="112">
                  <c:v>53.781999999999996</c:v>
                </c:pt>
                <c:pt idx="113">
                  <c:v>53.786000000000001</c:v>
                </c:pt>
                <c:pt idx="114">
                  <c:v>0</c:v>
                </c:pt>
                <c:pt idx="115">
                  <c:v>53.786000000000001</c:v>
                </c:pt>
                <c:pt idx="116">
                  <c:v>0</c:v>
                </c:pt>
                <c:pt idx="117">
                  <c:v>53.786999999999999</c:v>
                </c:pt>
                <c:pt idx="118">
                  <c:v>0</c:v>
                </c:pt>
                <c:pt idx="119">
                  <c:v>53.786999999999999</c:v>
                </c:pt>
                <c:pt idx="120">
                  <c:v>53.784999999999997</c:v>
                </c:pt>
                <c:pt idx="121">
                  <c:v>53.786000000000001</c:v>
                </c:pt>
                <c:pt idx="122">
                  <c:v>53.783999999999999</c:v>
                </c:pt>
                <c:pt idx="123">
                  <c:v>53.783999999999999</c:v>
                </c:pt>
                <c:pt idx="124">
                  <c:v>53.784999999999997</c:v>
                </c:pt>
                <c:pt idx="125">
                  <c:v>0</c:v>
                </c:pt>
                <c:pt idx="126">
                  <c:v>0</c:v>
                </c:pt>
                <c:pt idx="127">
                  <c:v>53.784999999999997</c:v>
                </c:pt>
                <c:pt idx="128">
                  <c:v>53.783999999999999</c:v>
                </c:pt>
                <c:pt idx="129">
                  <c:v>53.786999999999999</c:v>
                </c:pt>
                <c:pt idx="130">
                  <c:v>53.787999999999997</c:v>
                </c:pt>
                <c:pt idx="131">
                  <c:v>53.786000000000001</c:v>
                </c:pt>
                <c:pt idx="132">
                  <c:v>53.784999999999997</c:v>
                </c:pt>
                <c:pt idx="133">
                  <c:v>53.786999999999999</c:v>
                </c:pt>
              </c:numCache>
            </c:numRef>
          </c:yVal>
          <c:smooth val="0"/>
          <c:extLst>
            <c:ext xmlns:c15="http://schemas.microsoft.com/office/drawing/2012/chart" uri="{02D57815-91ED-43cb-92C2-25804820EDAC}">
              <c15:datalabelsRange>
                <c15:f>'BGS data and map'!$B$7:$B$140</c15:f>
                <c15:dlblRangeCache>
                  <c:ptCount val="134"/>
                  <c:pt idx="0">
                    <c:v>15/08</c:v>
                  </c:pt>
                  <c:pt idx="1">
                    <c:v>16/08</c:v>
                  </c:pt>
                  <c:pt idx="2">
                    <c:v>16/08</c:v>
                  </c:pt>
                  <c:pt idx="3">
                    <c:v>16/08</c:v>
                  </c:pt>
                  <c:pt idx="4">
                    <c:v>16/08</c:v>
                  </c:pt>
                  <c:pt idx="5">
                    <c:v>16/08</c:v>
                  </c:pt>
                  <c:pt idx="6">
                    <c:v>16/08</c:v>
                  </c:pt>
                  <c:pt idx="7">
                    <c:v>16/08</c:v>
                  </c:pt>
                  <c:pt idx="8">
                    <c:v>16/08</c:v>
                  </c:pt>
                  <c:pt idx="9">
                    <c:v>16/08</c:v>
                  </c:pt>
                  <c:pt idx="10">
                    <c:v>16/08</c:v>
                  </c:pt>
                  <c:pt idx="11">
                    <c:v>16/08</c:v>
                  </c:pt>
                  <c:pt idx="12">
                    <c:v>17/08</c:v>
                  </c:pt>
                  <c:pt idx="13">
                    <c:v>17/08</c:v>
                  </c:pt>
                  <c:pt idx="14">
                    <c:v>17/08</c:v>
                  </c:pt>
                  <c:pt idx="15">
                    <c:v>17/08</c:v>
                  </c:pt>
                  <c:pt idx="16">
                    <c:v>19/08</c:v>
                  </c:pt>
                  <c:pt idx="17">
                    <c:v>19/08</c:v>
                  </c:pt>
                  <c:pt idx="18">
                    <c:v>19/08</c:v>
                  </c:pt>
                  <c:pt idx="19">
                    <c:v>19/08</c:v>
                  </c:pt>
                  <c:pt idx="20">
                    <c:v>19/08</c:v>
                  </c:pt>
                  <c:pt idx="21">
                    <c:v>19/08</c:v>
                  </c:pt>
                  <c:pt idx="22">
                    <c:v>19/08</c:v>
                  </c:pt>
                  <c:pt idx="23">
                    <c:v>20/08</c:v>
                  </c:pt>
                  <c:pt idx="24">
                    <c:v>20/08</c:v>
                  </c:pt>
                  <c:pt idx="25">
                    <c:v>20/08</c:v>
                  </c:pt>
                  <c:pt idx="26">
                    <c:v>20/08</c:v>
                  </c:pt>
                  <c:pt idx="27">
                    <c:v>20/08</c:v>
                  </c:pt>
                  <c:pt idx="28">
                    <c:v>20/08</c:v>
                  </c:pt>
                  <c:pt idx="29">
                    <c:v>20/08</c:v>
                  </c:pt>
                  <c:pt idx="30">
                    <c:v>20/08</c:v>
                  </c:pt>
                  <c:pt idx="31">
                    <c:v>20/08</c:v>
                  </c:pt>
                  <c:pt idx="32">
                    <c:v>20/08</c:v>
                  </c:pt>
                  <c:pt idx="33">
                    <c:v>20/08</c:v>
                  </c:pt>
                  <c:pt idx="34">
                    <c:v>20/08</c:v>
                  </c:pt>
                  <c:pt idx="35">
                    <c:v>20/08</c:v>
                  </c:pt>
                  <c:pt idx="36">
                    <c:v>20/08</c:v>
                  </c:pt>
                  <c:pt idx="37">
                    <c:v>20/08</c:v>
                  </c:pt>
                  <c:pt idx="38">
                    <c:v>20/08</c:v>
                  </c:pt>
                  <c:pt idx="39">
                    <c:v>20/08</c:v>
                  </c:pt>
                  <c:pt idx="40">
                    <c:v>20/08</c:v>
                  </c:pt>
                  <c:pt idx="41">
                    <c:v>20/08</c:v>
                  </c:pt>
                  <c:pt idx="42">
                    <c:v>20/08</c:v>
                  </c:pt>
                  <c:pt idx="43">
                    <c:v>20/08</c:v>
                  </c:pt>
                  <c:pt idx="44">
                    <c:v>20/08</c:v>
                  </c:pt>
                  <c:pt idx="45">
                    <c:v>20/08</c:v>
                  </c:pt>
                  <c:pt idx="46">
                    <c:v>20/08</c:v>
                  </c:pt>
                  <c:pt idx="47">
                    <c:v>21/08</c:v>
                  </c:pt>
                  <c:pt idx="48">
                    <c:v>21/08</c:v>
                  </c:pt>
                  <c:pt idx="49">
                    <c:v>21/08</c:v>
                  </c:pt>
                  <c:pt idx="50">
                    <c:v>21/08</c:v>
                  </c:pt>
                  <c:pt idx="51">
                    <c:v>21/08</c:v>
                  </c:pt>
                  <c:pt idx="52">
                    <c:v>21/08</c:v>
                  </c:pt>
                  <c:pt idx="53">
                    <c:v>21/08</c:v>
                  </c:pt>
                  <c:pt idx="54">
                    <c:v>21/08</c:v>
                  </c:pt>
                  <c:pt idx="55">
                    <c:v>21/08</c:v>
                  </c:pt>
                  <c:pt idx="56">
                    <c:v>21/08</c:v>
                  </c:pt>
                  <c:pt idx="57">
                    <c:v>21/08</c:v>
                  </c:pt>
                  <c:pt idx="58">
                    <c:v>21/08</c:v>
                  </c:pt>
                  <c:pt idx="59">
                    <c:v>21/08</c:v>
                  </c:pt>
                  <c:pt idx="60">
                    <c:v>21/08</c:v>
                  </c:pt>
                  <c:pt idx="61">
                    <c:v>21/08</c:v>
                  </c:pt>
                  <c:pt idx="62">
                    <c:v>21/08</c:v>
                  </c:pt>
                  <c:pt idx="63">
                    <c:v>21/08</c:v>
                  </c:pt>
                  <c:pt idx="64">
                    <c:v>21/08</c:v>
                  </c:pt>
                  <c:pt idx="65">
                    <c:v>21/08</c:v>
                  </c:pt>
                  <c:pt idx="66">
                    <c:v>21/08</c:v>
                  </c:pt>
                  <c:pt idx="67">
                    <c:v>21/08</c:v>
                  </c:pt>
                  <c:pt idx="68">
                    <c:v>21/08</c:v>
                  </c:pt>
                  <c:pt idx="69">
                    <c:v>21/08</c:v>
                  </c:pt>
                  <c:pt idx="70">
                    <c:v>21/08</c:v>
                  </c:pt>
                  <c:pt idx="71">
                    <c:v>21/08</c:v>
                  </c:pt>
                  <c:pt idx="72">
                    <c:v>21/08</c:v>
                  </c:pt>
                  <c:pt idx="73">
                    <c:v>21/08</c:v>
                  </c:pt>
                  <c:pt idx="74">
                    <c:v>22/08</c:v>
                  </c:pt>
                  <c:pt idx="75">
                    <c:v>22/08</c:v>
                  </c:pt>
                  <c:pt idx="76">
                    <c:v>22/08</c:v>
                  </c:pt>
                  <c:pt idx="77">
                    <c:v>22/08</c:v>
                  </c:pt>
                  <c:pt idx="78">
                    <c:v>22/08</c:v>
                  </c:pt>
                  <c:pt idx="79">
                    <c:v>22/08</c:v>
                  </c:pt>
                  <c:pt idx="80">
                    <c:v>22/08</c:v>
                  </c:pt>
                  <c:pt idx="81">
                    <c:v>23/08</c:v>
                  </c:pt>
                  <c:pt idx="82">
                    <c:v>23/08</c:v>
                  </c:pt>
                  <c:pt idx="83">
                    <c:v>23/08</c:v>
                  </c:pt>
                  <c:pt idx="84">
                    <c:v>23/08</c:v>
                  </c:pt>
                  <c:pt idx="85">
                    <c:v>23/08</c:v>
                  </c:pt>
                  <c:pt idx="86">
                    <c:v>23/08</c:v>
                  </c:pt>
                  <c:pt idx="87">
                    <c:v>23/08</c:v>
                  </c:pt>
                  <c:pt idx="88">
                    <c:v>23/08</c:v>
                  </c:pt>
                  <c:pt idx="89">
                    <c:v>23/08</c:v>
                  </c:pt>
                  <c:pt idx="90">
                    <c:v>23/08</c:v>
                  </c:pt>
                  <c:pt idx="91">
                    <c:v>23/08</c:v>
                  </c:pt>
                  <c:pt idx="92">
                    <c:v>23/08</c:v>
                  </c:pt>
                  <c:pt idx="93">
                    <c:v>23/08</c:v>
                  </c:pt>
                  <c:pt idx="94">
                    <c:v>23/08</c:v>
                  </c:pt>
                  <c:pt idx="95">
                    <c:v>23/08</c:v>
                  </c:pt>
                  <c:pt idx="96">
                    <c:v>23/08</c:v>
                  </c:pt>
                  <c:pt idx="97">
                    <c:v>23/08</c:v>
                  </c:pt>
                  <c:pt idx="98">
                    <c:v>24/08</c:v>
                  </c:pt>
                  <c:pt idx="99">
                    <c:v>24/08</c:v>
                  </c:pt>
                  <c:pt idx="100">
                    <c:v>24/08</c:v>
                  </c:pt>
                  <c:pt idx="101">
                    <c:v>24/08</c:v>
                  </c:pt>
                  <c:pt idx="102">
                    <c:v>24/08</c:v>
                  </c:pt>
                  <c:pt idx="103">
                    <c:v>24/08</c:v>
                  </c:pt>
                  <c:pt idx="104">
                    <c:v>25/08</c:v>
                  </c:pt>
                  <c:pt idx="105">
                    <c:v>25/08</c:v>
                  </c:pt>
                  <c:pt idx="106">
                    <c:v>26/08</c:v>
                  </c:pt>
                  <c:pt idx="107">
                    <c:v>26/08</c:v>
                  </c:pt>
                  <c:pt idx="108">
                    <c:v>26/08</c:v>
                  </c:pt>
                  <c:pt idx="109">
                    <c:v>26/08</c:v>
                  </c:pt>
                  <c:pt idx="110">
                    <c:v>26/08</c:v>
                  </c:pt>
                  <c:pt idx="111">
                    <c:v>26/08</c:v>
                  </c:pt>
                  <c:pt idx="112">
                    <c:v>26/08</c:v>
                  </c:pt>
                  <c:pt idx="113">
                    <c:v>26/08</c:v>
                  </c:pt>
                  <c:pt idx="114">
                    <c:v>26/08</c:v>
                  </c:pt>
                  <c:pt idx="115">
                    <c:v>27/08</c:v>
                  </c:pt>
                  <c:pt idx="116">
                    <c:v>27/08</c:v>
                  </c:pt>
                  <c:pt idx="117">
                    <c:v>27/08</c:v>
                  </c:pt>
                  <c:pt idx="118">
                    <c:v>27/08</c:v>
                  </c:pt>
                  <c:pt idx="119">
                    <c:v>27/08</c:v>
                  </c:pt>
                  <c:pt idx="120">
                    <c:v>27/08</c:v>
                  </c:pt>
                  <c:pt idx="121">
                    <c:v>28/08</c:v>
                  </c:pt>
                  <c:pt idx="122">
                    <c:v>29/08</c:v>
                  </c:pt>
                  <c:pt idx="123">
                    <c:v>29/08</c:v>
                  </c:pt>
                  <c:pt idx="124">
                    <c:v>01/09</c:v>
                  </c:pt>
                  <c:pt idx="125">
                    <c:v>02/09</c:v>
                  </c:pt>
                  <c:pt idx="126">
                    <c:v>02/09</c:v>
                  </c:pt>
                  <c:pt idx="127">
                    <c:v>02/09</c:v>
                  </c:pt>
                  <c:pt idx="128">
                    <c:v>08/09</c:v>
                  </c:pt>
                  <c:pt idx="129">
                    <c:v>10/09</c:v>
                  </c:pt>
                  <c:pt idx="130">
                    <c:v>12/09</c:v>
                  </c:pt>
                  <c:pt idx="131">
                    <c:v>14/09</c:v>
                  </c:pt>
                  <c:pt idx="132">
                    <c:v>28/09</c:v>
                  </c:pt>
                  <c:pt idx="133">
                    <c:v>06/10</c:v>
                  </c:pt>
                </c15:dlblRangeCache>
              </c15:datalabelsRange>
            </c:ext>
            <c:ext xmlns:c16="http://schemas.microsoft.com/office/drawing/2014/chart" uri="{C3380CC4-5D6E-409C-BE32-E72D297353CC}">
              <c16:uniqueId val="{00000042-A11B-4220-B2B7-3FC895EC2626}"/>
            </c:ext>
          </c:extLst>
        </c:ser>
        <c:ser>
          <c:idx val="0"/>
          <c:order val="1"/>
          <c:tx>
            <c:v>Red</c:v>
          </c:tx>
          <c:spPr>
            <a:ln w="25400" cap="rnd">
              <a:noFill/>
              <a:round/>
            </a:ln>
            <a:effectLst/>
          </c:spPr>
          <c:marker>
            <c:symbol val="diamond"/>
            <c:size val="12"/>
            <c:spPr>
              <a:solidFill>
                <a:srgbClr val="FF0000"/>
              </a:solidFill>
              <a:ln w="9525">
                <a:solidFill>
                  <a:schemeClr val="accent1"/>
                </a:solidFill>
              </a:ln>
              <a:effectLst/>
            </c:spPr>
          </c:marker>
          <c:dLbls>
            <c:dLbl>
              <c:idx val="0"/>
              <c:tx>
                <c:rich>
                  <a:bodyPr/>
                  <a:lstStyle/>
                  <a:p>
                    <a:fld id="{EF7A0095-5499-4DA4-8E11-DD95A8D3FAF1}"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6-E932-4535-8EA9-B4E7A06287EA}"/>
                </c:ext>
              </c:extLst>
            </c:dLbl>
            <c:dLbl>
              <c:idx val="1"/>
              <c:tx>
                <c:rich>
                  <a:bodyPr/>
                  <a:lstStyle/>
                  <a:p>
                    <a:fld id="{86085DCF-A3D0-477B-BA55-8F07D108785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7-E932-4535-8EA9-B4E7A06287EA}"/>
                </c:ext>
              </c:extLst>
            </c:dLbl>
            <c:dLbl>
              <c:idx val="2"/>
              <c:tx>
                <c:rich>
                  <a:bodyPr/>
                  <a:lstStyle/>
                  <a:p>
                    <a:fld id="{C99580AE-8DB6-40DD-8678-48F68D49668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8-E932-4535-8EA9-B4E7A06287EA}"/>
                </c:ext>
              </c:extLst>
            </c:dLbl>
            <c:dLbl>
              <c:idx val="3"/>
              <c:tx>
                <c:rich>
                  <a:bodyPr/>
                  <a:lstStyle/>
                  <a:p>
                    <a:fld id="{6FE7D98D-AD7F-4B96-9A37-B22A65120DE3}"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9-E932-4535-8EA9-B4E7A06287EA}"/>
                </c:ext>
              </c:extLst>
            </c:dLbl>
            <c:dLbl>
              <c:idx val="4"/>
              <c:tx>
                <c:rich>
                  <a:bodyPr/>
                  <a:lstStyle/>
                  <a:p>
                    <a:fld id="{5289C720-B9D2-4AB9-86A3-D5A920A8E466}"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A-E932-4535-8EA9-B4E7A06287EA}"/>
                </c:ext>
              </c:extLst>
            </c:dLbl>
            <c:dLbl>
              <c:idx val="5"/>
              <c:tx>
                <c:rich>
                  <a:bodyPr/>
                  <a:lstStyle/>
                  <a:p>
                    <a:fld id="{C4713DAD-776B-40E7-A490-10E8A2B7CFE7}"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B-E932-4535-8EA9-B4E7A06287EA}"/>
                </c:ext>
              </c:extLst>
            </c:dLbl>
            <c:dLbl>
              <c:idx val="6"/>
              <c:tx>
                <c:rich>
                  <a:bodyPr/>
                  <a:lstStyle/>
                  <a:p>
                    <a:fld id="{A523FAC4-EBFC-4DB8-A4F0-DB81043B3A3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C-E932-4535-8EA9-B4E7A06287EA}"/>
                </c:ext>
              </c:extLst>
            </c:dLbl>
            <c:dLbl>
              <c:idx val="7"/>
              <c:tx>
                <c:rich>
                  <a:bodyPr/>
                  <a:lstStyle/>
                  <a:p>
                    <a:fld id="{B4AA7872-0CD7-4BB5-8690-B306D4DA6A27}"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D-E932-4535-8EA9-B4E7A06287EA}"/>
                </c:ext>
              </c:extLst>
            </c:dLbl>
            <c:dLbl>
              <c:idx val="8"/>
              <c:tx>
                <c:rich>
                  <a:bodyPr/>
                  <a:lstStyle/>
                  <a:p>
                    <a:fld id="{1B5D0DD6-CA0C-4A19-9748-2A4C631838E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E-E932-4535-8EA9-B4E7A06287EA}"/>
                </c:ext>
              </c:extLst>
            </c:dLbl>
            <c:dLbl>
              <c:idx val="9"/>
              <c:tx>
                <c:rich>
                  <a:bodyPr/>
                  <a:lstStyle/>
                  <a:p>
                    <a:fld id="{BB00BFCA-9E7D-4283-98EC-6375D4BE97C7}"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F-E932-4535-8EA9-B4E7A06287EA}"/>
                </c:ext>
              </c:extLst>
            </c:dLbl>
            <c:dLbl>
              <c:idx val="10"/>
              <c:tx>
                <c:rich>
                  <a:bodyPr/>
                  <a:lstStyle/>
                  <a:p>
                    <a:fld id="{3BCCD585-F36C-4BAB-AF2D-DABE503E32B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0-E932-4535-8EA9-B4E7A06287EA}"/>
                </c:ext>
              </c:extLst>
            </c:dLbl>
            <c:dLbl>
              <c:idx val="11"/>
              <c:tx>
                <c:rich>
                  <a:bodyPr/>
                  <a:lstStyle/>
                  <a:p>
                    <a:fld id="{84C44D00-3CE2-4BBE-ACA4-8B7C052E214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1-E932-4535-8EA9-B4E7A06287EA}"/>
                </c:ext>
              </c:extLst>
            </c:dLbl>
            <c:dLbl>
              <c:idx val="12"/>
              <c:tx>
                <c:rich>
                  <a:bodyPr/>
                  <a:lstStyle/>
                  <a:p>
                    <a:fld id="{4C8DEA79-630D-4801-ABAF-09557AD40047}"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2-E932-4535-8EA9-B4E7A06287EA}"/>
                </c:ext>
              </c:extLst>
            </c:dLbl>
            <c:dLbl>
              <c:idx val="13"/>
              <c:tx>
                <c:rich>
                  <a:bodyPr/>
                  <a:lstStyle/>
                  <a:p>
                    <a:fld id="{46EC43DD-391C-408D-86C4-C0EB02DAA045}"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3-E932-4535-8EA9-B4E7A06287EA}"/>
                </c:ext>
              </c:extLst>
            </c:dLbl>
            <c:dLbl>
              <c:idx val="14"/>
              <c:tx>
                <c:rich>
                  <a:bodyPr/>
                  <a:lstStyle/>
                  <a:p>
                    <a:fld id="{2558E63B-DAFD-4735-821F-7887D2E099C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4-E932-4535-8EA9-B4E7A06287EA}"/>
                </c:ext>
              </c:extLst>
            </c:dLbl>
            <c:dLbl>
              <c:idx val="15"/>
              <c:tx>
                <c:rich>
                  <a:bodyPr/>
                  <a:lstStyle/>
                  <a:p>
                    <a:fld id="{1B4B7909-20C8-4F4F-A28C-C8FA8608AF73}"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5-E932-4535-8EA9-B4E7A06287EA}"/>
                </c:ext>
              </c:extLst>
            </c:dLbl>
            <c:dLbl>
              <c:idx val="16"/>
              <c:tx>
                <c:rich>
                  <a:bodyPr/>
                  <a:lstStyle/>
                  <a:p>
                    <a:fld id="{859D0062-84EF-475E-B804-1A3901AE117A}"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6-E932-4535-8EA9-B4E7A06287EA}"/>
                </c:ext>
              </c:extLst>
            </c:dLbl>
            <c:dLbl>
              <c:idx val="17"/>
              <c:tx>
                <c:rich>
                  <a:bodyPr/>
                  <a:lstStyle/>
                  <a:p>
                    <a:fld id="{0E88B9E4-23FA-4792-A42C-4DD3D79D62B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7-E932-4535-8EA9-B4E7A06287EA}"/>
                </c:ext>
              </c:extLst>
            </c:dLbl>
            <c:dLbl>
              <c:idx val="18"/>
              <c:tx>
                <c:rich>
                  <a:bodyPr/>
                  <a:lstStyle/>
                  <a:p>
                    <a:fld id="{1DF6E201-1A59-4F08-8DB5-504CF4649EB6}"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8-E932-4535-8EA9-B4E7A06287EA}"/>
                </c:ext>
              </c:extLst>
            </c:dLbl>
            <c:dLbl>
              <c:idx val="19"/>
              <c:tx>
                <c:rich>
                  <a:bodyPr/>
                  <a:lstStyle/>
                  <a:p>
                    <a:fld id="{5CCDB4A7-1274-423E-9D2B-7986A810A499}"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9-E932-4535-8EA9-B4E7A06287EA}"/>
                </c:ext>
              </c:extLst>
            </c:dLbl>
            <c:dLbl>
              <c:idx val="20"/>
              <c:tx>
                <c:rich>
                  <a:bodyPr/>
                  <a:lstStyle/>
                  <a:p>
                    <a:fld id="{D9612032-3763-4DAE-801C-1AA319F6D3C3}"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A-E932-4535-8EA9-B4E7A06287EA}"/>
                </c:ext>
              </c:extLst>
            </c:dLbl>
            <c:dLbl>
              <c:idx val="21"/>
              <c:tx>
                <c:rich>
                  <a:bodyPr/>
                  <a:lstStyle/>
                  <a:p>
                    <a:fld id="{CFEB6FE2-F73C-479F-8473-0AA07A344EB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B-E932-4535-8EA9-B4E7A06287EA}"/>
                </c:ext>
              </c:extLst>
            </c:dLbl>
            <c:dLbl>
              <c:idx val="22"/>
              <c:tx>
                <c:rich>
                  <a:bodyPr/>
                  <a:lstStyle/>
                  <a:p>
                    <a:fld id="{1491CC33-0E41-4E7F-92E3-C97AEEDE6AE3}"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C-E932-4535-8EA9-B4E7A06287EA}"/>
                </c:ext>
              </c:extLst>
            </c:dLbl>
            <c:dLbl>
              <c:idx val="23"/>
              <c:tx>
                <c:rich>
                  <a:bodyPr/>
                  <a:lstStyle/>
                  <a:p>
                    <a:fld id="{57CD2BDB-6EBD-40D4-949C-7A519F3227A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D-E932-4535-8EA9-B4E7A06287EA}"/>
                </c:ext>
              </c:extLst>
            </c:dLbl>
            <c:dLbl>
              <c:idx val="24"/>
              <c:tx>
                <c:rich>
                  <a:bodyPr/>
                  <a:lstStyle/>
                  <a:p>
                    <a:fld id="{FA09A228-2EFD-4153-ADF7-3F2A9300378C}"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E-E932-4535-8EA9-B4E7A06287EA}"/>
                </c:ext>
              </c:extLst>
            </c:dLbl>
            <c:dLbl>
              <c:idx val="25"/>
              <c:tx>
                <c:rich>
                  <a:bodyPr/>
                  <a:lstStyle/>
                  <a:p>
                    <a:fld id="{7A165FA8-5BC8-4495-8797-E54F92E69E5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F-E932-4535-8EA9-B4E7A06287EA}"/>
                </c:ext>
              </c:extLst>
            </c:dLbl>
            <c:dLbl>
              <c:idx val="26"/>
              <c:tx>
                <c:rich>
                  <a:bodyPr/>
                  <a:lstStyle/>
                  <a:p>
                    <a:fld id="{5B9BCCFC-3B88-4CB4-B65B-388FAD178365}"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0-E932-4535-8EA9-B4E7A06287EA}"/>
                </c:ext>
              </c:extLst>
            </c:dLbl>
            <c:dLbl>
              <c:idx val="27"/>
              <c:tx>
                <c:rich>
                  <a:bodyPr/>
                  <a:lstStyle/>
                  <a:p>
                    <a:fld id="{3D7A19E4-2CCF-444A-8CA9-8A27F67F3729}"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1-E932-4535-8EA9-B4E7A06287EA}"/>
                </c:ext>
              </c:extLst>
            </c:dLbl>
            <c:dLbl>
              <c:idx val="28"/>
              <c:tx>
                <c:rich>
                  <a:bodyPr/>
                  <a:lstStyle/>
                  <a:p>
                    <a:fld id="{5D48400A-30BC-4708-A33A-18DDECC9A269}"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2-E932-4535-8EA9-B4E7A06287EA}"/>
                </c:ext>
              </c:extLst>
            </c:dLbl>
            <c:dLbl>
              <c:idx val="29"/>
              <c:tx>
                <c:rich>
                  <a:bodyPr/>
                  <a:lstStyle/>
                  <a:p>
                    <a:fld id="{6525C858-B608-48A8-A299-10BE739B8445}"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3-E932-4535-8EA9-B4E7A06287EA}"/>
                </c:ext>
              </c:extLst>
            </c:dLbl>
            <c:dLbl>
              <c:idx val="30"/>
              <c:tx>
                <c:rich>
                  <a:bodyPr/>
                  <a:lstStyle/>
                  <a:p>
                    <a:fld id="{0A6ABA44-37B0-4B62-97B7-854F4E024E01}"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4-E932-4535-8EA9-B4E7A06287EA}"/>
                </c:ext>
              </c:extLst>
            </c:dLbl>
            <c:dLbl>
              <c:idx val="31"/>
              <c:tx>
                <c:rich>
                  <a:bodyPr/>
                  <a:lstStyle/>
                  <a:p>
                    <a:fld id="{C1D677F2-3127-4CF9-B485-1EAEE74C02B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5-E932-4535-8EA9-B4E7A06287EA}"/>
                </c:ext>
              </c:extLst>
            </c:dLbl>
            <c:dLbl>
              <c:idx val="32"/>
              <c:tx>
                <c:rich>
                  <a:bodyPr/>
                  <a:lstStyle/>
                  <a:p>
                    <a:fld id="{40387B55-3F44-4588-9E81-E0CED8E2D059}"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6-E932-4535-8EA9-B4E7A06287EA}"/>
                </c:ext>
              </c:extLst>
            </c:dLbl>
            <c:dLbl>
              <c:idx val="33"/>
              <c:tx>
                <c:rich>
                  <a:bodyPr/>
                  <a:lstStyle/>
                  <a:p>
                    <a:fld id="{D43E03F0-2E79-4EE6-BDBA-1F45FBE24B5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7-E932-4535-8EA9-B4E7A06287EA}"/>
                </c:ext>
              </c:extLst>
            </c:dLbl>
            <c:dLbl>
              <c:idx val="34"/>
              <c:tx>
                <c:rich>
                  <a:bodyPr/>
                  <a:lstStyle/>
                  <a:p>
                    <a:fld id="{4DF1231A-3379-4474-AC5D-13C7D42EE4EC}"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8-E932-4535-8EA9-B4E7A06287EA}"/>
                </c:ext>
              </c:extLst>
            </c:dLbl>
            <c:dLbl>
              <c:idx val="35"/>
              <c:tx>
                <c:rich>
                  <a:bodyPr/>
                  <a:lstStyle/>
                  <a:p>
                    <a:fld id="{942A2762-F7C1-42B6-8CC7-B9A363D10859}"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9-E932-4535-8EA9-B4E7A06287EA}"/>
                </c:ext>
              </c:extLst>
            </c:dLbl>
            <c:dLbl>
              <c:idx val="36"/>
              <c:tx>
                <c:rich>
                  <a:bodyPr/>
                  <a:lstStyle/>
                  <a:p>
                    <a:fld id="{3A08605F-5041-4706-A9CB-B0CA147F59BB}"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A-E932-4535-8EA9-B4E7A06287EA}"/>
                </c:ext>
              </c:extLst>
            </c:dLbl>
            <c:dLbl>
              <c:idx val="37"/>
              <c:tx>
                <c:rich>
                  <a:bodyPr/>
                  <a:lstStyle/>
                  <a:p>
                    <a:fld id="{71E4E9B6-DA0B-4929-B19B-A5DF54A51FA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B-E932-4535-8EA9-B4E7A06287EA}"/>
                </c:ext>
              </c:extLst>
            </c:dLbl>
            <c:dLbl>
              <c:idx val="38"/>
              <c:tx>
                <c:rich>
                  <a:bodyPr/>
                  <a:lstStyle/>
                  <a:p>
                    <a:fld id="{5E607538-20A1-4873-BB74-37C4E30236C2}"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C-E932-4535-8EA9-B4E7A06287EA}"/>
                </c:ext>
              </c:extLst>
            </c:dLbl>
            <c:dLbl>
              <c:idx val="39"/>
              <c:tx>
                <c:rich>
                  <a:bodyPr/>
                  <a:lstStyle/>
                  <a:p>
                    <a:fld id="{BA5019AC-D710-4051-AC7A-B3CEE0315DB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D-E932-4535-8EA9-B4E7A06287EA}"/>
                </c:ext>
              </c:extLst>
            </c:dLbl>
            <c:dLbl>
              <c:idx val="40"/>
              <c:tx>
                <c:rich>
                  <a:bodyPr/>
                  <a:lstStyle/>
                  <a:p>
                    <a:fld id="{2B82F6A6-FC15-41D0-B351-FB87FFA587BC}"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E-E932-4535-8EA9-B4E7A06287EA}"/>
                </c:ext>
              </c:extLst>
            </c:dLbl>
            <c:dLbl>
              <c:idx val="41"/>
              <c:tx>
                <c:rich>
                  <a:bodyPr/>
                  <a:lstStyle/>
                  <a:p>
                    <a:fld id="{B29C7366-042D-469B-8702-8C30D2EED327}"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F-E932-4535-8EA9-B4E7A06287EA}"/>
                </c:ext>
              </c:extLst>
            </c:dLbl>
            <c:dLbl>
              <c:idx val="42"/>
              <c:tx>
                <c:rich>
                  <a:bodyPr/>
                  <a:lstStyle/>
                  <a:p>
                    <a:fld id="{A542458B-1003-47E3-BB8C-07378C80A7D2}"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0-E932-4535-8EA9-B4E7A06287EA}"/>
                </c:ext>
              </c:extLst>
            </c:dLbl>
            <c:dLbl>
              <c:idx val="43"/>
              <c:tx>
                <c:rich>
                  <a:bodyPr/>
                  <a:lstStyle/>
                  <a:p>
                    <a:fld id="{06A6C31A-57AC-44C6-8F2A-43FC1A5AADF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1-E932-4535-8EA9-B4E7A06287EA}"/>
                </c:ext>
              </c:extLst>
            </c:dLbl>
            <c:dLbl>
              <c:idx val="44"/>
              <c:tx>
                <c:rich>
                  <a:bodyPr/>
                  <a:lstStyle/>
                  <a:p>
                    <a:fld id="{3168F89A-B76C-4C3C-BB59-4E3F9C19D5FB}"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2-E932-4535-8EA9-B4E7A06287EA}"/>
                </c:ext>
              </c:extLst>
            </c:dLbl>
            <c:dLbl>
              <c:idx val="45"/>
              <c:tx>
                <c:rich>
                  <a:bodyPr/>
                  <a:lstStyle/>
                  <a:p>
                    <a:fld id="{E78181C0-8B5F-444C-83DA-9ED0904557F1}"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3-E932-4535-8EA9-B4E7A06287EA}"/>
                </c:ext>
              </c:extLst>
            </c:dLbl>
            <c:dLbl>
              <c:idx val="46"/>
              <c:tx>
                <c:rich>
                  <a:bodyPr/>
                  <a:lstStyle/>
                  <a:p>
                    <a:fld id="{167A229B-59EF-4784-89C6-DC3EE28A38FB}"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4-E932-4535-8EA9-B4E7A06287EA}"/>
                </c:ext>
              </c:extLst>
            </c:dLbl>
            <c:dLbl>
              <c:idx val="47"/>
              <c:tx>
                <c:rich>
                  <a:bodyPr/>
                  <a:lstStyle/>
                  <a:p>
                    <a:fld id="{11405EBC-4AC1-4647-BF2E-E8F57CF22CB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5-E932-4535-8EA9-B4E7A06287EA}"/>
                </c:ext>
              </c:extLst>
            </c:dLbl>
            <c:dLbl>
              <c:idx val="48"/>
              <c:tx>
                <c:rich>
                  <a:bodyPr/>
                  <a:lstStyle/>
                  <a:p>
                    <a:fld id="{54C309AE-7345-4A5F-97AC-20DACE18DE1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6-E932-4535-8EA9-B4E7A06287EA}"/>
                </c:ext>
              </c:extLst>
            </c:dLbl>
            <c:dLbl>
              <c:idx val="49"/>
              <c:tx>
                <c:rich>
                  <a:bodyPr/>
                  <a:lstStyle/>
                  <a:p>
                    <a:fld id="{2DB35F2F-2AB5-41A6-8F57-59D5DFC9C23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7-E932-4535-8EA9-B4E7A06287EA}"/>
                </c:ext>
              </c:extLst>
            </c:dLbl>
            <c:dLbl>
              <c:idx val="50"/>
              <c:tx>
                <c:rich>
                  <a:bodyPr/>
                  <a:lstStyle/>
                  <a:p>
                    <a:fld id="{52FE11B1-2379-481F-B855-0D5EED20775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8-E932-4535-8EA9-B4E7A06287EA}"/>
                </c:ext>
              </c:extLst>
            </c:dLbl>
            <c:dLbl>
              <c:idx val="51"/>
              <c:tx>
                <c:rich>
                  <a:bodyPr/>
                  <a:lstStyle/>
                  <a:p>
                    <a:fld id="{7E3D7AA7-7221-4870-B717-C27CE1FBB1D2}"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9-E932-4535-8EA9-B4E7A06287EA}"/>
                </c:ext>
              </c:extLst>
            </c:dLbl>
            <c:dLbl>
              <c:idx val="52"/>
              <c:tx>
                <c:rich>
                  <a:bodyPr/>
                  <a:lstStyle/>
                  <a:p>
                    <a:fld id="{68F91EFC-8481-491F-BBD3-FE316D70415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A-E932-4535-8EA9-B4E7A06287EA}"/>
                </c:ext>
              </c:extLst>
            </c:dLbl>
            <c:dLbl>
              <c:idx val="53"/>
              <c:tx>
                <c:rich>
                  <a:bodyPr/>
                  <a:lstStyle/>
                  <a:p>
                    <a:fld id="{E5491D48-81CE-4907-98E5-CE48EA3D2877}"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B-E932-4535-8EA9-B4E7A06287EA}"/>
                </c:ext>
              </c:extLst>
            </c:dLbl>
            <c:dLbl>
              <c:idx val="54"/>
              <c:tx>
                <c:rich>
                  <a:bodyPr/>
                  <a:lstStyle/>
                  <a:p>
                    <a:fld id="{D26E0AFA-D26C-4035-BBFB-DC5EBDB39A5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C-E932-4535-8EA9-B4E7A06287EA}"/>
                </c:ext>
              </c:extLst>
            </c:dLbl>
            <c:dLbl>
              <c:idx val="55"/>
              <c:tx>
                <c:rich>
                  <a:bodyPr/>
                  <a:lstStyle/>
                  <a:p>
                    <a:fld id="{ED1BF1A7-4B4F-4BE0-9DBB-CF38CC444A3B}"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D-E932-4535-8EA9-B4E7A06287EA}"/>
                </c:ext>
              </c:extLst>
            </c:dLbl>
            <c:dLbl>
              <c:idx val="56"/>
              <c:tx>
                <c:rich>
                  <a:bodyPr/>
                  <a:lstStyle/>
                  <a:p>
                    <a:fld id="{4B624768-9E18-4A0C-88A2-004F36ABC95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E-E932-4535-8EA9-B4E7A06287EA}"/>
                </c:ext>
              </c:extLst>
            </c:dLbl>
            <c:dLbl>
              <c:idx val="57"/>
              <c:tx>
                <c:rich>
                  <a:bodyPr/>
                  <a:lstStyle/>
                  <a:p>
                    <a:fld id="{D96A9448-2753-430F-B22B-88043C25529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F-E932-4535-8EA9-B4E7A06287EA}"/>
                </c:ext>
              </c:extLst>
            </c:dLbl>
            <c:dLbl>
              <c:idx val="58"/>
              <c:tx>
                <c:rich>
                  <a:bodyPr/>
                  <a:lstStyle/>
                  <a:p>
                    <a:fld id="{AAAAB38C-ED9B-4960-97A6-55C537287D5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90-E932-4535-8EA9-B4E7A06287EA}"/>
                </c:ext>
              </c:extLst>
            </c:dLbl>
            <c:dLbl>
              <c:idx val="59"/>
              <c:tx>
                <c:rich>
                  <a:bodyPr/>
                  <a:lstStyle/>
                  <a:p>
                    <a:fld id="{7DC46B3B-2996-44EE-AF59-806E7FF0D12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91-E932-4535-8EA9-B4E7A06287EA}"/>
                </c:ext>
              </c:extLst>
            </c:dLbl>
            <c:dLbl>
              <c:idx val="60"/>
              <c:tx>
                <c:rich>
                  <a:bodyPr/>
                  <a:lstStyle/>
                  <a:p>
                    <a:fld id="{FDB391AF-3250-4046-BFEF-96AE25BD66F6}"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92-E932-4535-8EA9-B4E7A06287EA}"/>
                </c:ext>
              </c:extLst>
            </c:dLbl>
            <c:dLbl>
              <c:idx val="61"/>
              <c:tx>
                <c:rich>
                  <a:bodyPr/>
                  <a:lstStyle/>
                  <a:p>
                    <a:fld id="{7FEED713-8907-4FF6-83D1-938770AF1E9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93-E932-4535-8EA9-B4E7A06287EA}"/>
                </c:ext>
              </c:extLst>
            </c:dLbl>
            <c:dLbl>
              <c:idx val="62"/>
              <c:tx>
                <c:rich>
                  <a:bodyPr/>
                  <a:lstStyle/>
                  <a:p>
                    <a:fld id="{FDEEA42F-5E62-41FE-A5A5-475B05B76B51}"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94-E932-4535-8EA9-B4E7A06287EA}"/>
                </c:ext>
              </c:extLst>
            </c:dLbl>
            <c:dLbl>
              <c:idx val="63"/>
              <c:tx>
                <c:rich>
                  <a:bodyPr/>
                  <a:lstStyle/>
                  <a:p>
                    <a:fld id="{0121691C-3127-499D-B4E1-4ECBBE6FA20C}"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95-E932-4535-8EA9-B4E7A06287EA}"/>
                </c:ext>
              </c:extLst>
            </c:dLbl>
            <c:dLbl>
              <c:idx val="64"/>
              <c:tx>
                <c:rich>
                  <a:bodyPr/>
                  <a:lstStyle/>
                  <a:p>
                    <a:fld id="{A841FE24-D700-48A7-8BA1-2C85674F29DA}"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96-E932-4535-8EA9-B4E7A06287EA}"/>
                </c:ext>
              </c:extLst>
            </c:dLbl>
            <c:dLbl>
              <c:idx val="65"/>
              <c:tx>
                <c:rich>
                  <a:bodyPr/>
                  <a:lstStyle/>
                  <a:p>
                    <a:fld id="{46402D90-A430-4270-8D3F-79FFAE2E529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97-E932-4535-8EA9-B4E7A06287EA}"/>
                </c:ext>
              </c:extLst>
            </c:dLbl>
            <c:dLbl>
              <c:idx val="66"/>
              <c:tx>
                <c:rich>
                  <a:bodyPr/>
                  <a:lstStyle/>
                  <a:p>
                    <a:fld id="{C7EC289B-F6B1-4713-85AC-2F0882A35D7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98-E932-4535-8EA9-B4E7A06287EA}"/>
                </c:ext>
              </c:extLst>
            </c:dLbl>
            <c:dLbl>
              <c:idx val="67"/>
              <c:tx>
                <c:rich>
                  <a:bodyPr/>
                  <a:lstStyle/>
                  <a:p>
                    <a:fld id="{21E90A8A-C1E5-418E-A9EC-9F1B3FD6CC77}"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99-E932-4535-8EA9-B4E7A06287EA}"/>
                </c:ext>
              </c:extLst>
            </c:dLbl>
            <c:dLbl>
              <c:idx val="68"/>
              <c:tx>
                <c:rich>
                  <a:bodyPr/>
                  <a:lstStyle/>
                  <a:p>
                    <a:fld id="{D83B8D3E-1E7C-4404-AD39-5491D0E5E21C}"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9A-E932-4535-8EA9-B4E7A06287EA}"/>
                </c:ext>
              </c:extLst>
            </c:dLbl>
            <c:dLbl>
              <c:idx val="69"/>
              <c:tx>
                <c:rich>
                  <a:bodyPr/>
                  <a:lstStyle/>
                  <a:p>
                    <a:fld id="{A89EDA91-4FC0-4028-B7A9-1849F06E329C}"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9B-E932-4535-8EA9-B4E7A06287EA}"/>
                </c:ext>
              </c:extLst>
            </c:dLbl>
            <c:dLbl>
              <c:idx val="70"/>
              <c:tx>
                <c:rich>
                  <a:bodyPr/>
                  <a:lstStyle/>
                  <a:p>
                    <a:fld id="{AE186BC2-110E-4AD2-A208-1E2D4DF536C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9C-E932-4535-8EA9-B4E7A06287EA}"/>
                </c:ext>
              </c:extLst>
            </c:dLbl>
            <c:dLbl>
              <c:idx val="71"/>
              <c:tx>
                <c:rich>
                  <a:bodyPr/>
                  <a:lstStyle/>
                  <a:p>
                    <a:fld id="{591418B2-BBD0-49B3-A2BF-4C693F1E7FE1}"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9D-E932-4535-8EA9-B4E7A06287EA}"/>
                </c:ext>
              </c:extLst>
            </c:dLbl>
            <c:dLbl>
              <c:idx val="72"/>
              <c:tx>
                <c:rich>
                  <a:bodyPr/>
                  <a:lstStyle/>
                  <a:p>
                    <a:fld id="{0874ADA6-4EE3-40C5-B80D-9982475AA39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9E-E932-4535-8EA9-B4E7A06287EA}"/>
                </c:ext>
              </c:extLst>
            </c:dLbl>
            <c:dLbl>
              <c:idx val="73"/>
              <c:tx>
                <c:rich>
                  <a:bodyPr/>
                  <a:lstStyle/>
                  <a:p>
                    <a:fld id="{DA18D5C1-081B-4745-927C-353DB0C0C467}"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9F-E932-4535-8EA9-B4E7A06287EA}"/>
                </c:ext>
              </c:extLst>
            </c:dLbl>
            <c:dLbl>
              <c:idx val="74"/>
              <c:tx>
                <c:rich>
                  <a:bodyPr/>
                  <a:lstStyle/>
                  <a:p>
                    <a:fld id="{B92E9A77-4AC4-4095-9AA8-DA10E1AA306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A0-E932-4535-8EA9-B4E7A06287EA}"/>
                </c:ext>
              </c:extLst>
            </c:dLbl>
            <c:dLbl>
              <c:idx val="75"/>
              <c:tx>
                <c:rich>
                  <a:bodyPr/>
                  <a:lstStyle/>
                  <a:p>
                    <a:fld id="{028108F8-513B-4707-A8FF-FE150621D30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A1-E932-4535-8EA9-B4E7A06287EA}"/>
                </c:ext>
              </c:extLst>
            </c:dLbl>
            <c:dLbl>
              <c:idx val="76"/>
              <c:tx>
                <c:rich>
                  <a:bodyPr/>
                  <a:lstStyle/>
                  <a:p>
                    <a:fld id="{060AF4E8-8538-4134-8D21-2D1DA4EA6DB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A2-E932-4535-8EA9-B4E7A06287EA}"/>
                </c:ext>
              </c:extLst>
            </c:dLbl>
            <c:dLbl>
              <c:idx val="77"/>
              <c:tx>
                <c:rich>
                  <a:bodyPr/>
                  <a:lstStyle/>
                  <a:p>
                    <a:fld id="{67BAB26F-EB68-40A1-A0B0-E014BCE14FB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A3-E932-4535-8EA9-B4E7A06287EA}"/>
                </c:ext>
              </c:extLst>
            </c:dLbl>
            <c:dLbl>
              <c:idx val="78"/>
              <c:tx>
                <c:rich>
                  <a:bodyPr/>
                  <a:lstStyle/>
                  <a:p>
                    <a:fld id="{D5DF28EA-1F58-4BCA-A307-05CBBFDC0A1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A4-E932-4535-8EA9-B4E7A06287EA}"/>
                </c:ext>
              </c:extLst>
            </c:dLbl>
            <c:dLbl>
              <c:idx val="79"/>
              <c:tx>
                <c:rich>
                  <a:bodyPr/>
                  <a:lstStyle/>
                  <a:p>
                    <a:fld id="{D92B6D7C-DC30-49E3-A10D-FEA9081401D1}"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A5-E932-4535-8EA9-B4E7A06287EA}"/>
                </c:ext>
              </c:extLst>
            </c:dLbl>
            <c:dLbl>
              <c:idx val="80"/>
              <c:tx>
                <c:rich>
                  <a:bodyPr/>
                  <a:lstStyle/>
                  <a:p>
                    <a:fld id="{336E8C15-48B4-4E65-8176-F0F08F96FC2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A6-E932-4535-8EA9-B4E7A06287EA}"/>
                </c:ext>
              </c:extLst>
            </c:dLbl>
            <c:dLbl>
              <c:idx val="81"/>
              <c:tx>
                <c:rich>
                  <a:bodyPr/>
                  <a:lstStyle/>
                  <a:p>
                    <a:fld id="{BC582949-20C7-4AE4-9B14-065041F9DDCA}"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A7-E932-4535-8EA9-B4E7A06287EA}"/>
                </c:ext>
              </c:extLst>
            </c:dLbl>
            <c:dLbl>
              <c:idx val="82"/>
              <c:tx>
                <c:rich>
                  <a:bodyPr/>
                  <a:lstStyle/>
                  <a:p>
                    <a:fld id="{10FA3E33-C7EA-43ED-B12D-B6D86C0EB282}"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A8-E932-4535-8EA9-B4E7A06287EA}"/>
                </c:ext>
              </c:extLst>
            </c:dLbl>
            <c:dLbl>
              <c:idx val="83"/>
              <c:tx>
                <c:rich>
                  <a:bodyPr/>
                  <a:lstStyle/>
                  <a:p>
                    <a:fld id="{EA8400B2-1947-4276-A797-1CF2EC93DA0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A9-E932-4535-8EA9-B4E7A06287EA}"/>
                </c:ext>
              </c:extLst>
            </c:dLbl>
            <c:dLbl>
              <c:idx val="84"/>
              <c:tx>
                <c:rich>
                  <a:bodyPr/>
                  <a:lstStyle/>
                  <a:p>
                    <a:fld id="{26E471FF-7176-429A-8EE7-0E4E3E17F133}"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AA-E932-4535-8EA9-B4E7A06287EA}"/>
                </c:ext>
              </c:extLst>
            </c:dLbl>
            <c:dLbl>
              <c:idx val="85"/>
              <c:tx>
                <c:rich>
                  <a:bodyPr/>
                  <a:lstStyle/>
                  <a:p>
                    <a:fld id="{653FA9DD-D491-4A57-AC7A-00C67FA11B4A}"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AB-E932-4535-8EA9-B4E7A06287EA}"/>
                </c:ext>
              </c:extLst>
            </c:dLbl>
            <c:dLbl>
              <c:idx val="86"/>
              <c:tx>
                <c:rich>
                  <a:bodyPr/>
                  <a:lstStyle/>
                  <a:p>
                    <a:fld id="{C553990B-BFA7-458C-AE7B-F1DEA899B96C}"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AC-E932-4535-8EA9-B4E7A06287EA}"/>
                </c:ext>
              </c:extLst>
            </c:dLbl>
            <c:dLbl>
              <c:idx val="87"/>
              <c:tx>
                <c:rich>
                  <a:bodyPr/>
                  <a:lstStyle/>
                  <a:p>
                    <a:fld id="{7359ED89-B935-4CDF-938A-00C5273E8B23}"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AD-E932-4535-8EA9-B4E7A06287EA}"/>
                </c:ext>
              </c:extLst>
            </c:dLbl>
            <c:dLbl>
              <c:idx val="88"/>
              <c:tx>
                <c:rich>
                  <a:bodyPr/>
                  <a:lstStyle/>
                  <a:p>
                    <a:fld id="{97BF407E-4464-42C8-A364-3861BEBE1691}"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AE-E932-4535-8EA9-B4E7A06287EA}"/>
                </c:ext>
              </c:extLst>
            </c:dLbl>
            <c:dLbl>
              <c:idx val="89"/>
              <c:tx>
                <c:rich>
                  <a:bodyPr/>
                  <a:lstStyle/>
                  <a:p>
                    <a:fld id="{B0CA21CE-C315-424D-9FE1-EAAB1DCF618A}"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AF-E932-4535-8EA9-B4E7A06287EA}"/>
                </c:ext>
              </c:extLst>
            </c:dLbl>
            <c:dLbl>
              <c:idx val="90"/>
              <c:tx>
                <c:rich>
                  <a:bodyPr/>
                  <a:lstStyle/>
                  <a:p>
                    <a:fld id="{277E514A-B4D1-4B53-BAA7-8355E944C152}"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B0-E932-4535-8EA9-B4E7A06287EA}"/>
                </c:ext>
              </c:extLst>
            </c:dLbl>
            <c:dLbl>
              <c:idx val="91"/>
              <c:tx>
                <c:rich>
                  <a:bodyPr/>
                  <a:lstStyle/>
                  <a:p>
                    <a:fld id="{9D3C1202-F5EF-4A7A-A89D-D75DE7C5226C}"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B1-E932-4535-8EA9-B4E7A06287EA}"/>
                </c:ext>
              </c:extLst>
            </c:dLbl>
            <c:dLbl>
              <c:idx val="92"/>
              <c:tx>
                <c:rich>
                  <a:bodyPr/>
                  <a:lstStyle/>
                  <a:p>
                    <a:fld id="{7A08FDF9-B56E-4713-938C-B457E7487B7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B2-E932-4535-8EA9-B4E7A06287EA}"/>
                </c:ext>
              </c:extLst>
            </c:dLbl>
            <c:dLbl>
              <c:idx val="93"/>
              <c:tx>
                <c:rich>
                  <a:bodyPr/>
                  <a:lstStyle/>
                  <a:p>
                    <a:fld id="{704D8426-97E9-4472-A34E-F5844DE8ECD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B3-E932-4535-8EA9-B4E7A06287EA}"/>
                </c:ext>
              </c:extLst>
            </c:dLbl>
            <c:dLbl>
              <c:idx val="94"/>
              <c:tx>
                <c:rich>
                  <a:bodyPr/>
                  <a:lstStyle/>
                  <a:p>
                    <a:fld id="{BEE91771-D265-46AA-B403-17AF9BE4FD09}"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B4-E932-4535-8EA9-B4E7A06287EA}"/>
                </c:ext>
              </c:extLst>
            </c:dLbl>
            <c:dLbl>
              <c:idx val="95"/>
              <c:tx>
                <c:rich>
                  <a:bodyPr/>
                  <a:lstStyle/>
                  <a:p>
                    <a:fld id="{549B3881-9169-4B90-AAA3-19D9593D5C0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B5-E932-4535-8EA9-B4E7A06287EA}"/>
                </c:ext>
              </c:extLst>
            </c:dLbl>
            <c:dLbl>
              <c:idx val="96"/>
              <c:tx>
                <c:rich>
                  <a:bodyPr/>
                  <a:lstStyle/>
                  <a:p>
                    <a:fld id="{2BE4381D-7905-40B0-8C39-3A0622BC9932}"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B6-E932-4535-8EA9-B4E7A06287EA}"/>
                </c:ext>
              </c:extLst>
            </c:dLbl>
            <c:dLbl>
              <c:idx val="97"/>
              <c:tx>
                <c:rich>
                  <a:bodyPr/>
                  <a:lstStyle/>
                  <a:p>
                    <a:fld id="{7870537C-F154-401C-8857-7F8285B6FCB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B7-E932-4535-8EA9-B4E7A06287EA}"/>
                </c:ext>
              </c:extLst>
            </c:dLbl>
            <c:dLbl>
              <c:idx val="98"/>
              <c:tx>
                <c:rich>
                  <a:bodyPr/>
                  <a:lstStyle/>
                  <a:p>
                    <a:fld id="{CE9E3BD0-7888-456A-B62C-99B159436D75}"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B8-E932-4535-8EA9-B4E7A06287EA}"/>
                </c:ext>
              </c:extLst>
            </c:dLbl>
            <c:dLbl>
              <c:idx val="99"/>
              <c:tx>
                <c:rich>
                  <a:bodyPr/>
                  <a:lstStyle/>
                  <a:p>
                    <a:fld id="{690F35A3-16A4-407F-950E-BAB4AB24F39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B9-E932-4535-8EA9-B4E7A06287EA}"/>
                </c:ext>
              </c:extLst>
            </c:dLbl>
            <c:dLbl>
              <c:idx val="100"/>
              <c:tx>
                <c:rich>
                  <a:bodyPr/>
                  <a:lstStyle/>
                  <a:p>
                    <a:fld id="{4FC67E5E-7356-4718-B7B7-993701CF13E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BA-E932-4535-8EA9-B4E7A06287EA}"/>
                </c:ext>
              </c:extLst>
            </c:dLbl>
            <c:dLbl>
              <c:idx val="101"/>
              <c:tx>
                <c:rich>
                  <a:bodyPr/>
                  <a:lstStyle/>
                  <a:p>
                    <a:fld id="{9073C807-BE05-4E98-B14A-10436C78FD5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BB-E932-4535-8EA9-B4E7A06287EA}"/>
                </c:ext>
              </c:extLst>
            </c:dLbl>
            <c:dLbl>
              <c:idx val="102"/>
              <c:tx>
                <c:rich>
                  <a:bodyPr/>
                  <a:lstStyle/>
                  <a:p>
                    <a:fld id="{BC8E0F13-3C92-4028-91A5-277A97B72FD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BC-E932-4535-8EA9-B4E7A06287EA}"/>
                </c:ext>
              </c:extLst>
            </c:dLbl>
            <c:dLbl>
              <c:idx val="103"/>
              <c:tx>
                <c:rich>
                  <a:bodyPr/>
                  <a:lstStyle/>
                  <a:p>
                    <a:fld id="{C4D9FB36-E415-47B1-B734-AA03BEC62419}"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BD-E932-4535-8EA9-B4E7A06287EA}"/>
                </c:ext>
              </c:extLst>
            </c:dLbl>
            <c:dLbl>
              <c:idx val="104"/>
              <c:tx>
                <c:rich>
                  <a:bodyPr/>
                  <a:lstStyle/>
                  <a:p>
                    <a:fld id="{94C5E543-EB7A-49DD-A1D5-26D7357129F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BE-E932-4535-8EA9-B4E7A06287EA}"/>
                </c:ext>
              </c:extLst>
            </c:dLbl>
            <c:dLbl>
              <c:idx val="105"/>
              <c:tx>
                <c:rich>
                  <a:bodyPr/>
                  <a:lstStyle/>
                  <a:p>
                    <a:fld id="{19C4005E-D519-42C9-826F-DB7C636A52E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BF-E932-4535-8EA9-B4E7A06287EA}"/>
                </c:ext>
              </c:extLst>
            </c:dLbl>
            <c:dLbl>
              <c:idx val="106"/>
              <c:tx>
                <c:rich>
                  <a:bodyPr/>
                  <a:lstStyle/>
                  <a:p>
                    <a:fld id="{35B6969A-88BA-47A3-9EBD-4462E6461723}"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C0-E932-4535-8EA9-B4E7A06287EA}"/>
                </c:ext>
              </c:extLst>
            </c:dLbl>
            <c:dLbl>
              <c:idx val="107"/>
              <c:tx>
                <c:rich>
                  <a:bodyPr/>
                  <a:lstStyle/>
                  <a:p>
                    <a:fld id="{6C6B8A5D-FF29-4FEE-BAB1-EF90B25F812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C1-E932-4535-8EA9-B4E7A06287EA}"/>
                </c:ext>
              </c:extLst>
            </c:dLbl>
            <c:dLbl>
              <c:idx val="108"/>
              <c:tx>
                <c:rich>
                  <a:bodyPr/>
                  <a:lstStyle/>
                  <a:p>
                    <a:fld id="{B171A421-99D5-41C1-BBF0-225F7A4B7A3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C2-E932-4535-8EA9-B4E7A06287EA}"/>
                </c:ext>
              </c:extLst>
            </c:dLbl>
            <c:dLbl>
              <c:idx val="109"/>
              <c:tx>
                <c:rich>
                  <a:bodyPr/>
                  <a:lstStyle/>
                  <a:p>
                    <a:fld id="{741500C1-1B4E-447A-B63B-75D901523D1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C3-E932-4535-8EA9-B4E7A06287EA}"/>
                </c:ext>
              </c:extLst>
            </c:dLbl>
            <c:dLbl>
              <c:idx val="110"/>
              <c:tx>
                <c:rich>
                  <a:bodyPr/>
                  <a:lstStyle/>
                  <a:p>
                    <a:fld id="{C23D68AD-A1E7-4678-9DF4-D0E050B959D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C4-E932-4535-8EA9-B4E7A06287EA}"/>
                </c:ext>
              </c:extLst>
            </c:dLbl>
            <c:dLbl>
              <c:idx val="111"/>
              <c:tx>
                <c:rich>
                  <a:bodyPr/>
                  <a:lstStyle/>
                  <a:p>
                    <a:fld id="{6BE4F36C-4A9A-48D7-A75A-97B6EDEC1AD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C5-E932-4535-8EA9-B4E7A06287EA}"/>
                </c:ext>
              </c:extLst>
            </c:dLbl>
            <c:dLbl>
              <c:idx val="112"/>
              <c:tx>
                <c:rich>
                  <a:bodyPr/>
                  <a:lstStyle/>
                  <a:p>
                    <a:fld id="{5FAA89FE-EC2A-4821-A334-BE9BBC672F56}"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C6-E932-4535-8EA9-B4E7A06287EA}"/>
                </c:ext>
              </c:extLst>
            </c:dLbl>
            <c:dLbl>
              <c:idx val="113"/>
              <c:tx>
                <c:rich>
                  <a:bodyPr/>
                  <a:lstStyle/>
                  <a:p>
                    <a:fld id="{D428E0DD-A3FA-424C-82D3-4AEAC70656D2}"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C7-E932-4535-8EA9-B4E7A06287EA}"/>
                </c:ext>
              </c:extLst>
            </c:dLbl>
            <c:dLbl>
              <c:idx val="114"/>
              <c:tx>
                <c:rich>
                  <a:bodyPr/>
                  <a:lstStyle/>
                  <a:p>
                    <a:fld id="{56930B53-9DFE-485B-AA9D-31DF1D0A99E3}"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C8-E932-4535-8EA9-B4E7A06287EA}"/>
                </c:ext>
              </c:extLst>
            </c:dLbl>
            <c:dLbl>
              <c:idx val="115"/>
              <c:tx>
                <c:rich>
                  <a:bodyPr/>
                  <a:lstStyle/>
                  <a:p>
                    <a:fld id="{8BFD7194-C85D-4839-8766-DA55E3BA972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C9-E932-4535-8EA9-B4E7A06287EA}"/>
                </c:ext>
              </c:extLst>
            </c:dLbl>
            <c:dLbl>
              <c:idx val="116"/>
              <c:tx>
                <c:rich>
                  <a:bodyPr/>
                  <a:lstStyle/>
                  <a:p>
                    <a:fld id="{82385CD6-7D54-4D5F-B100-9F040AAADE2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CA-E932-4535-8EA9-B4E7A06287EA}"/>
                </c:ext>
              </c:extLst>
            </c:dLbl>
            <c:dLbl>
              <c:idx val="117"/>
              <c:tx>
                <c:rich>
                  <a:bodyPr/>
                  <a:lstStyle/>
                  <a:p>
                    <a:fld id="{1451F480-131E-4506-AD51-29507EC6C7E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CB-E932-4535-8EA9-B4E7A06287EA}"/>
                </c:ext>
              </c:extLst>
            </c:dLbl>
            <c:dLbl>
              <c:idx val="118"/>
              <c:tx>
                <c:rich>
                  <a:bodyPr/>
                  <a:lstStyle/>
                  <a:p>
                    <a:fld id="{5D1BC2C6-62E1-4942-B6C2-A3545BA36D4C}"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CC-E932-4535-8EA9-B4E7A06287EA}"/>
                </c:ext>
              </c:extLst>
            </c:dLbl>
            <c:dLbl>
              <c:idx val="119"/>
              <c:tx>
                <c:rich>
                  <a:bodyPr/>
                  <a:lstStyle/>
                  <a:p>
                    <a:fld id="{24F920C3-5883-438E-93F3-F4028D72546B}"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CD-E932-4535-8EA9-B4E7A06287EA}"/>
                </c:ext>
              </c:extLst>
            </c:dLbl>
            <c:dLbl>
              <c:idx val="120"/>
              <c:tx>
                <c:rich>
                  <a:bodyPr/>
                  <a:lstStyle/>
                  <a:p>
                    <a:fld id="{153CCD97-A1F9-499F-942E-89A48F64462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CE-E932-4535-8EA9-B4E7A06287EA}"/>
                </c:ext>
              </c:extLst>
            </c:dLbl>
            <c:dLbl>
              <c:idx val="121"/>
              <c:tx>
                <c:rich>
                  <a:bodyPr/>
                  <a:lstStyle/>
                  <a:p>
                    <a:fld id="{7EE33E1F-C406-4837-AD4C-304A5C5F3113}"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CF-E932-4535-8EA9-B4E7A06287EA}"/>
                </c:ext>
              </c:extLst>
            </c:dLbl>
            <c:dLbl>
              <c:idx val="122"/>
              <c:tx>
                <c:rich>
                  <a:bodyPr/>
                  <a:lstStyle/>
                  <a:p>
                    <a:fld id="{B19D7423-9E8C-468D-A882-84F1287A6F9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D0-E932-4535-8EA9-B4E7A06287EA}"/>
                </c:ext>
              </c:extLst>
            </c:dLbl>
            <c:dLbl>
              <c:idx val="123"/>
              <c:tx>
                <c:rich>
                  <a:bodyPr/>
                  <a:lstStyle/>
                  <a:p>
                    <a:fld id="{7DFF70AA-937C-46AB-8663-DCE25292F856}"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D1-E932-4535-8EA9-B4E7A06287EA}"/>
                </c:ext>
              </c:extLst>
            </c:dLbl>
            <c:dLbl>
              <c:idx val="124"/>
              <c:tx>
                <c:rich>
                  <a:bodyPr/>
                  <a:lstStyle/>
                  <a:p>
                    <a:fld id="{3B5F6197-0398-4EEE-A490-B03976D2B75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D2-E932-4535-8EA9-B4E7A06287EA}"/>
                </c:ext>
              </c:extLst>
            </c:dLbl>
            <c:dLbl>
              <c:idx val="125"/>
              <c:tx>
                <c:rich>
                  <a:bodyPr/>
                  <a:lstStyle/>
                  <a:p>
                    <a:fld id="{D5D29169-F0D8-4D3F-A960-D75F35DC04C6}"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D3-E932-4535-8EA9-B4E7A06287EA}"/>
                </c:ext>
              </c:extLst>
            </c:dLbl>
            <c:dLbl>
              <c:idx val="126"/>
              <c:tx>
                <c:rich>
                  <a:bodyPr/>
                  <a:lstStyle/>
                  <a:p>
                    <a:fld id="{55FEC80E-21C0-4576-9F07-ADA65385AD19}"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D4-E932-4535-8EA9-B4E7A06287EA}"/>
                </c:ext>
              </c:extLst>
            </c:dLbl>
            <c:dLbl>
              <c:idx val="127"/>
              <c:tx>
                <c:rich>
                  <a:bodyPr/>
                  <a:lstStyle/>
                  <a:p>
                    <a:fld id="{EC567190-3B9C-40F5-8229-1FF95D34BE8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D5-E932-4535-8EA9-B4E7A06287EA}"/>
                </c:ext>
              </c:extLst>
            </c:dLbl>
            <c:dLbl>
              <c:idx val="128"/>
              <c:tx>
                <c:rich>
                  <a:bodyPr/>
                  <a:lstStyle/>
                  <a:p>
                    <a:fld id="{95AC15F2-6FDA-415F-86D3-AC8BB2D6B81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698B-4D33-8F8B-937A2937EEAE}"/>
                </c:ext>
              </c:extLst>
            </c:dLbl>
            <c:dLbl>
              <c:idx val="129"/>
              <c:tx>
                <c:rich>
                  <a:bodyPr/>
                  <a:lstStyle/>
                  <a:p>
                    <a:fld id="{BFBC509B-BFA1-4FE3-95D3-07C5B9CD296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698B-4D33-8F8B-937A2937EEAE}"/>
                </c:ext>
              </c:extLst>
            </c:dLbl>
            <c:dLbl>
              <c:idx val="130"/>
              <c:tx>
                <c:rich>
                  <a:bodyPr/>
                  <a:lstStyle/>
                  <a:p>
                    <a:fld id="{54BE628C-1A5A-4BC6-8117-708254416899}"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698B-4D33-8F8B-937A2937EEAE}"/>
                </c:ext>
              </c:extLst>
            </c:dLbl>
            <c:dLbl>
              <c:idx val="131"/>
              <c:tx>
                <c:rich>
                  <a:bodyPr/>
                  <a:lstStyle/>
                  <a:p>
                    <a:fld id="{2FAB79E0-FA0A-49B3-BFE2-526E31497202}"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7A7E-46AE-BAAB-C815B381BDD5}"/>
                </c:ext>
              </c:extLst>
            </c:dLbl>
            <c:dLbl>
              <c:idx val="132"/>
              <c:tx>
                <c:rich>
                  <a:bodyPr/>
                  <a:lstStyle/>
                  <a:p>
                    <a:fld id="{EB3DBE2D-8964-4A3F-899C-F0755CAF4DA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356B-4A87-8267-E39776FCD359}"/>
                </c:ext>
              </c:extLst>
            </c:dLbl>
            <c:dLbl>
              <c:idx val="133"/>
              <c:tx>
                <c:rich>
                  <a:bodyPr/>
                  <a:lstStyle/>
                  <a:p>
                    <a:fld id="{634E89DD-071A-4197-B804-98B19020ED2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8EB7-4F76-A17C-5665CFD21578}"/>
                </c:ext>
              </c:extLst>
            </c:dLbl>
            <c:spPr>
              <a:solidFill>
                <a:schemeClr val="tx1"/>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8585"/>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'BGS data and map'!$K$7:$K$140</c:f>
              <c:numCache>
                <c:formatCode>#,##0.000;\-#,##0.000;;</c:formatCode>
                <c:ptCount val="13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numCache>
            </c:numRef>
          </c:xVal>
          <c:yVal>
            <c:numRef>
              <c:f>'BGS data and map'!$L$7:$L$140</c:f>
              <c:numCache>
                <c:formatCode>#,##0.000;\-#,##0.000;;</c:formatCode>
                <c:ptCount val="13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numCache>
            </c:numRef>
          </c:yVal>
          <c:smooth val="0"/>
          <c:extLst>
            <c:ext xmlns:c15="http://schemas.microsoft.com/office/drawing/2012/chart" uri="{02D57815-91ED-43cb-92C2-25804820EDAC}">
              <c15:datalabelsRange>
                <c15:f>'BGS data and map'!$M$7:$M$140</c15:f>
                <c15:dlblRangeCache>
                  <c:ptCount val="134"/>
                  <c:pt idx="0">
                    <c:v>15/08 , -0.2ML</c:v>
                  </c:pt>
                  <c:pt idx="1">
                    <c:v>16/08 , -0.7ML</c:v>
                  </c:pt>
                  <c:pt idx="2">
                    <c:v>16/08 , -0.6ML</c:v>
                  </c:pt>
                  <c:pt idx="3">
                    <c:v>16/08 , -0.4ML</c:v>
                  </c:pt>
                  <c:pt idx="4">
                    <c:v>16/08 , -0.8ML</c:v>
                  </c:pt>
                  <c:pt idx="5">
                    <c:v>16/08 , -0.6ML</c:v>
                  </c:pt>
                  <c:pt idx="6">
                    <c:v>16/08 , -0.6ML</c:v>
                  </c:pt>
                  <c:pt idx="7">
                    <c:v>16/08 , -0.8ML</c:v>
                  </c:pt>
                  <c:pt idx="8">
                    <c:v>16/08 , -0.7ML</c:v>
                  </c:pt>
                  <c:pt idx="9">
                    <c:v>16/08 , -0.6ML</c:v>
                  </c:pt>
                  <c:pt idx="10">
                    <c:v>16/08 , -0.5ML</c:v>
                  </c:pt>
                  <c:pt idx="11">
                    <c:v>16/08 , -0.6ML</c:v>
                  </c:pt>
                  <c:pt idx="12">
                    <c:v>17/08 , -0.8ML</c:v>
                  </c:pt>
                  <c:pt idx="13">
                    <c:v>17/08 , -0.5ML</c:v>
                  </c:pt>
                  <c:pt idx="14">
                    <c:v>17/08 , -1.1ML</c:v>
                  </c:pt>
                  <c:pt idx="15">
                    <c:v>17/08 , -0.6ML</c:v>
                  </c:pt>
                  <c:pt idx="16">
                    <c:v>19/08 , 0.0ML</c:v>
                  </c:pt>
                  <c:pt idx="17">
                    <c:v>19/08 , -0.7ML</c:v>
                  </c:pt>
                  <c:pt idx="18">
                    <c:v>19/08 , -0.3ML</c:v>
                  </c:pt>
                  <c:pt idx="19">
                    <c:v>19/08 , 0.0ML</c:v>
                  </c:pt>
                  <c:pt idx="20">
                    <c:v>19/08 , -0.6ML</c:v>
                  </c:pt>
                  <c:pt idx="21">
                    <c:v>19/08 , -0.5ML</c:v>
                  </c:pt>
                  <c:pt idx="22">
                    <c:v>19/08 , -0.5ML</c:v>
                  </c:pt>
                  <c:pt idx="23">
                    <c:v>20/08 , -0.6ML</c:v>
                  </c:pt>
                  <c:pt idx="24">
                    <c:v>20/08 , 0.0ML</c:v>
                  </c:pt>
                  <c:pt idx="25">
                    <c:v>20/08 , -0.1ML</c:v>
                  </c:pt>
                  <c:pt idx="26">
                    <c:v>20/08 , -0.8ML</c:v>
                  </c:pt>
                  <c:pt idx="27">
                    <c:v>20/08 , -0.7ML</c:v>
                  </c:pt>
                  <c:pt idx="28">
                    <c:v>20/08 , -1.2ML</c:v>
                  </c:pt>
                  <c:pt idx="29">
                    <c:v>20/08 , -0.7ML</c:v>
                  </c:pt>
                  <c:pt idx="30">
                    <c:v>20/08 , -1.0ML</c:v>
                  </c:pt>
                  <c:pt idx="31">
                    <c:v>20/08 , -0.7ML</c:v>
                  </c:pt>
                  <c:pt idx="32">
                    <c:v>20/08 , -0.5ML</c:v>
                  </c:pt>
                  <c:pt idx="33">
                    <c:v>20/08 , -0.5ML</c:v>
                  </c:pt>
                  <c:pt idx="34">
                    <c:v>20/08 , -0.9ML</c:v>
                  </c:pt>
                  <c:pt idx="35">
                    <c:v>20/08 , -0.3ML</c:v>
                  </c:pt>
                  <c:pt idx="36">
                    <c:v>20/08 , -0.5ML</c:v>
                  </c:pt>
                  <c:pt idx="37">
                    <c:v>20/08 , -0.8ML</c:v>
                  </c:pt>
                  <c:pt idx="38">
                    <c:v>20/08 , -0.8ML</c:v>
                  </c:pt>
                  <c:pt idx="39">
                    <c:v>20/08 , -0.9ML</c:v>
                  </c:pt>
                  <c:pt idx="40">
                    <c:v>20/08 , -0.7ML</c:v>
                  </c:pt>
                  <c:pt idx="41">
                    <c:v>20/08 , -1.0ML</c:v>
                  </c:pt>
                  <c:pt idx="42">
                    <c:v>20/08 , -0.9ML</c:v>
                  </c:pt>
                  <c:pt idx="43">
                    <c:v>20/08 , -1.3ML</c:v>
                  </c:pt>
                  <c:pt idx="44">
                    <c:v>20/08 , -1.3ML</c:v>
                  </c:pt>
                  <c:pt idx="45">
                    <c:v>20/08 , -1.4ML</c:v>
                  </c:pt>
                  <c:pt idx="46">
                    <c:v>20/08 , -1.0ML</c:v>
                  </c:pt>
                  <c:pt idx="47">
                    <c:v>21/08 , -0.7ML</c:v>
                  </c:pt>
                  <c:pt idx="48">
                    <c:v>21/08 , -0.3ML</c:v>
                  </c:pt>
                  <c:pt idx="49">
                    <c:v>21/08 , -0.7ML</c:v>
                  </c:pt>
                  <c:pt idx="50">
                    <c:v>21/08 , -0.1ML</c:v>
                  </c:pt>
                  <c:pt idx="51">
                    <c:v>21/08 , -0.6ML</c:v>
                  </c:pt>
                  <c:pt idx="52">
                    <c:v>21/08 , -0.8ML</c:v>
                  </c:pt>
                  <c:pt idx="53">
                    <c:v>21/08 , -0.8ML</c:v>
                  </c:pt>
                  <c:pt idx="54">
                    <c:v>21/08 , -0.9ML</c:v>
                  </c:pt>
                  <c:pt idx="55">
                    <c:v>21/08 , -1.0ML</c:v>
                  </c:pt>
                  <c:pt idx="56">
                    <c:v>21/08 , -0.3ML</c:v>
                  </c:pt>
                  <c:pt idx="57">
                    <c:v>21/08 , -0.8ML</c:v>
                  </c:pt>
                  <c:pt idx="58">
                    <c:v>21/08 , -0.6ML</c:v>
                  </c:pt>
                  <c:pt idx="59">
                    <c:v>21/08 , -0.3ML</c:v>
                  </c:pt>
                  <c:pt idx="60">
                    <c:v>21/08 , -0.7ML</c:v>
                  </c:pt>
                  <c:pt idx="61">
                    <c:v>21/08 , -0.3ML</c:v>
                  </c:pt>
                  <c:pt idx="62">
                    <c:v>21/08 , -0.8ML</c:v>
                  </c:pt>
                  <c:pt idx="63">
                    <c:v>21/08 , -0.4ML</c:v>
                  </c:pt>
                  <c:pt idx="64">
                    <c:v>21/08 , -0.2ML</c:v>
                  </c:pt>
                  <c:pt idx="65">
                    <c:v>21/08 , -0.5ML</c:v>
                  </c:pt>
                  <c:pt idx="66">
                    <c:v>21/08 , -1.0ML</c:v>
                  </c:pt>
                  <c:pt idx="67">
                    <c:v>21/08 , 1.6ML</c:v>
                  </c:pt>
                  <c:pt idx="68">
                    <c:v>21/08 , -0.3ML</c:v>
                  </c:pt>
                  <c:pt idx="69">
                    <c:v>21/08 , -0.3ML</c:v>
                  </c:pt>
                  <c:pt idx="70">
                    <c:v>21/08 , -0.9ML</c:v>
                  </c:pt>
                  <c:pt idx="71">
                    <c:v>21/08 , 0.9ML</c:v>
                  </c:pt>
                  <c:pt idx="72">
                    <c:v>21/08 , -1.1ML</c:v>
                  </c:pt>
                  <c:pt idx="73">
                    <c:v>21/08 , -0.5ML</c:v>
                  </c:pt>
                  <c:pt idx="74">
                    <c:v>22/08 , 0.1ML</c:v>
                  </c:pt>
                  <c:pt idx="75">
                    <c:v>22/08 , 0.3ML</c:v>
                  </c:pt>
                  <c:pt idx="76">
                    <c:v>22/08 , -0.5ML</c:v>
                  </c:pt>
                  <c:pt idx="77">
                    <c:v>22/08 , -0.5ML</c:v>
                  </c:pt>
                  <c:pt idx="78">
                    <c:v>22/08 , 1.0ML</c:v>
                  </c:pt>
                  <c:pt idx="79">
                    <c:v>22/08 , -1.3ML</c:v>
                  </c:pt>
                  <c:pt idx="80">
                    <c:v>22/08 , -0.3ML</c:v>
                  </c:pt>
                  <c:pt idx="81">
                    <c:v>23/08 , -0.6ML</c:v>
                  </c:pt>
                  <c:pt idx="82">
                    <c:v>23/08 , -0.5ML</c:v>
                  </c:pt>
                  <c:pt idx="83">
                    <c:v>23/08 , -1.2ML</c:v>
                  </c:pt>
                  <c:pt idx="84">
                    <c:v>23/08 , 0.4ML</c:v>
                  </c:pt>
                  <c:pt idx="85">
                    <c:v>23/08 , -1.4ML</c:v>
                  </c:pt>
                  <c:pt idx="86">
                    <c:v>23/08 , -0.7ML</c:v>
                  </c:pt>
                  <c:pt idx="87">
                    <c:v>23/08 , -0.5ML</c:v>
                  </c:pt>
                  <c:pt idx="88">
                    <c:v>23/08 , -0.6ML</c:v>
                  </c:pt>
                  <c:pt idx="89">
                    <c:v>23/08 , -0.9ML</c:v>
                  </c:pt>
                  <c:pt idx="90">
                    <c:v>23/08 , -0.1ML</c:v>
                  </c:pt>
                  <c:pt idx="91">
                    <c:v>23/08 , -0.6ML</c:v>
                  </c:pt>
                  <c:pt idx="92">
                    <c:v>23/08 , -0.7ML</c:v>
                  </c:pt>
                  <c:pt idx="93">
                    <c:v>23/08 , -1.2ML</c:v>
                  </c:pt>
                  <c:pt idx="94">
                    <c:v>23/08 , -0.9ML</c:v>
                  </c:pt>
                  <c:pt idx="95">
                    <c:v>23/08 , -1.0ML</c:v>
                  </c:pt>
                  <c:pt idx="96">
                    <c:v>23/08 , 1.1ML</c:v>
                  </c:pt>
                  <c:pt idx="97">
                    <c:v>23/08 , -1.0ML</c:v>
                  </c:pt>
                  <c:pt idx="98">
                    <c:v>24/08 , -1.6ML</c:v>
                  </c:pt>
                  <c:pt idx="99">
                    <c:v>24/08 , -1.7ML</c:v>
                  </c:pt>
                  <c:pt idx="100">
                    <c:v>24/08 , 0.5ML</c:v>
                  </c:pt>
                  <c:pt idx="101">
                    <c:v>24/08 , -1.6ML</c:v>
                  </c:pt>
                  <c:pt idx="102">
                    <c:v>24/08 , -1.1ML</c:v>
                  </c:pt>
                  <c:pt idx="103">
                    <c:v>24/08 , 2.1ML</c:v>
                  </c:pt>
                  <c:pt idx="104">
                    <c:v>25/08 , -1.0ML</c:v>
                  </c:pt>
                  <c:pt idx="105">
                    <c:v>25/08 , -1.6ML</c:v>
                  </c:pt>
                  <c:pt idx="106">
                    <c:v>26/08 , -1.4ML</c:v>
                  </c:pt>
                  <c:pt idx="107">
                    <c:v>26/08 , -1.3ML</c:v>
                  </c:pt>
                  <c:pt idx="108">
                    <c:v>26/08 , 2.9ML</c:v>
                  </c:pt>
                  <c:pt idx="109">
                    <c:v>26/08 , -1.3ML</c:v>
                  </c:pt>
                  <c:pt idx="110">
                    <c:v>26/08 , -1.0ML</c:v>
                  </c:pt>
                  <c:pt idx="111">
                    <c:v>26/08 , -1.0ML</c:v>
                  </c:pt>
                  <c:pt idx="112">
                    <c:v>26/08 , -1.4ML</c:v>
                  </c:pt>
                  <c:pt idx="113">
                    <c:v>26/08 , -0.2ML</c:v>
                  </c:pt>
                  <c:pt idx="114">
                    <c:v>26/08 , 1.0ML</c:v>
                  </c:pt>
                  <c:pt idx="115">
                    <c:v>27/08 , -0.8ML</c:v>
                  </c:pt>
                  <c:pt idx="116">
                    <c:v>27/08 , 0.5ML</c:v>
                  </c:pt>
                  <c:pt idx="117">
                    <c:v>27/08 , -0.6ML</c:v>
                  </c:pt>
                  <c:pt idx="118">
                    <c:v>27/08 , 0.2ML</c:v>
                  </c:pt>
                  <c:pt idx="119">
                    <c:v>27/08 , -0.8ML</c:v>
                  </c:pt>
                  <c:pt idx="120">
                    <c:v>27/08 , -0.7ML</c:v>
                  </c:pt>
                  <c:pt idx="121">
                    <c:v>28/08 , -1.2ML</c:v>
                  </c:pt>
                  <c:pt idx="122">
                    <c:v>29/08 , -1.5ML</c:v>
                  </c:pt>
                  <c:pt idx="123">
                    <c:v>29/08 , -1.0ML</c:v>
                  </c:pt>
                  <c:pt idx="124">
                    <c:v>1/09 , -0.9ML</c:v>
                  </c:pt>
                  <c:pt idx="125">
                    <c:v>2/09 , 0.0ML</c:v>
                  </c:pt>
                  <c:pt idx="126">
                    <c:v>2/09 , 0.2ML</c:v>
                  </c:pt>
                  <c:pt idx="127">
                    <c:v>2/09 , -1.0ML</c:v>
                  </c:pt>
                  <c:pt idx="128">
                    <c:v>8/09 , -1.3ML</c:v>
                  </c:pt>
                  <c:pt idx="129">
                    <c:v>10/09 , -1.0ML</c:v>
                  </c:pt>
                  <c:pt idx="130">
                    <c:v>12/09 , 0.0ML</c:v>
                  </c:pt>
                  <c:pt idx="131">
                    <c:v>14/09 , -0.7ML</c:v>
                  </c:pt>
                  <c:pt idx="132">
                    <c:v>28/09 , -1.3ML</c:v>
                  </c:pt>
                  <c:pt idx="133">
                    <c:v>6/10 , -0.6ML</c:v>
                  </c:pt>
                </c15:dlblRangeCache>
              </c15:datalabelsRange>
            </c:ext>
            <c:ext xmlns:c16="http://schemas.microsoft.com/office/drawing/2014/chart" uri="{C3380CC4-5D6E-409C-BE32-E72D297353CC}">
              <c16:uniqueId val="{00000000-A11B-4220-B2B7-3FC895EC2626}"/>
            </c:ext>
          </c:extLst>
        </c:ser>
        <c:ser>
          <c:idx val="1"/>
          <c:order val="2"/>
          <c:tx>
            <c:v>Amber</c:v>
          </c:tx>
          <c:spPr>
            <a:ln w="25400" cap="rnd">
              <a:noFill/>
              <a:round/>
            </a:ln>
            <a:effectLst/>
          </c:spPr>
          <c:marker>
            <c:symbol val="triangle"/>
            <c:size val="10"/>
            <c:spPr>
              <a:solidFill>
                <a:schemeClr val="accent4"/>
              </a:solidFill>
              <a:ln w="9525">
                <a:solidFill>
                  <a:schemeClr val="accent2"/>
                </a:solidFill>
              </a:ln>
              <a:effectLst/>
            </c:spPr>
          </c:marker>
          <c:dLbls>
            <c:dLbl>
              <c:idx val="0"/>
              <c:tx>
                <c:rich>
                  <a:bodyPr/>
                  <a:lstStyle/>
                  <a:p>
                    <a:fld id="{934C9497-A2B3-4231-8D49-BA4323D1A0E4}"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D6-E932-4535-8EA9-B4E7A06287EA}"/>
                </c:ext>
              </c:extLst>
            </c:dLbl>
            <c:dLbl>
              <c:idx val="1"/>
              <c:tx>
                <c:rich>
                  <a:bodyPr/>
                  <a:lstStyle/>
                  <a:p>
                    <a:fld id="{540BC69C-55CF-4750-B573-0AD523580AB4}"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D7-E932-4535-8EA9-B4E7A06287EA}"/>
                </c:ext>
              </c:extLst>
            </c:dLbl>
            <c:dLbl>
              <c:idx val="2"/>
              <c:tx>
                <c:rich>
                  <a:bodyPr/>
                  <a:lstStyle/>
                  <a:p>
                    <a:fld id="{DED23B25-9367-4684-AF36-220A96541FD9}"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D8-E932-4535-8EA9-B4E7A06287EA}"/>
                </c:ext>
              </c:extLst>
            </c:dLbl>
            <c:dLbl>
              <c:idx val="3"/>
              <c:tx>
                <c:rich>
                  <a:bodyPr/>
                  <a:lstStyle/>
                  <a:p>
                    <a:fld id="{0EDB81B3-9E46-4C92-BDDA-3FDAFA865F2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D9-E932-4535-8EA9-B4E7A06287EA}"/>
                </c:ext>
              </c:extLst>
            </c:dLbl>
            <c:dLbl>
              <c:idx val="4"/>
              <c:tx>
                <c:rich>
                  <a:bodyPr/>
                  <a:lstStyle/>
                  <a:p>
                    <a:fld id="{1E0171B7-06B9-4953-8CBD-763723678DF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DA-E932-4535-8EA9-B4E7A06287EA}"/>
                </c:ext>
              </c:extLst>
            </c:dLbl>
            <c:dLbl>
              <c:idx val="5"/>
              <c:tx>
                <c:rich>
                  <a:bodyPr/>
                  <a:lstStyle/>
                  <a:p>
                    <a:fld id="{7B53CFE1-A019-4E32-A150-DDAD44E7B22E}"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DB-E932-4535-8EA9-B4E7A06287EA}"/>
                </c:ext>
              </c:extLst>
            </c:dLbl>
            <c:dLbl>
              <c:idx val="6"/>
              <c:tx>
                <c:rich>
                  <a:bodyPr/>
                  <a:lstStyle/>
                  <a:p>
                    <a:fld id="{D1FC6924-FE7F-4F75-AE01-0B52056269FE}"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DC-E932-4535-8EA9-B4E7A06287EA}"/>
                </c:ext>
              </c:extLst>
            </c:dLbl>
            <c:dLbl>
              <c:idx val="7"/>
              <c:tx>
                <c:rich>
                  <a:bodyPr/>
                  <a:lstStyle/>
                  <a:p>
                    <a:fld id="{140F74F7-B3CB-4014-996A-3DBC5A3330E0}"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DD-E932-4535-8EA9-B4E7A06287EA}"/>
                </c:ext>
              </c:extLst>
            </c:dLbl>
            <c:dLbl>
              <c:idx val="8"/>
              <c:tx>
                <c:rich>
                  <a:bodyPr/>
                  <a:lstStyle/>
                  <a:p>
                    <a:fld id="{F4144662-497B-4040-962E-F08533D2945E}"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DE-E932-4535-8EA9-B4E7A06287EA}"/>
                </c:ext>
              </c:extLst>
            </c:dLbl>
            <c:dLbl>
              <c:idx val="9"/>
              <c:tx>
                <c:rich>
                  <a:bodyPr/>
                  <a:lstStyle/>
                  <a:p>
                    <a:fld id="{2EA3A25B-2E8F-4911-8134-5E6B845C9968}"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DF-E932-4535-8EA9-B4E7A06287EA}"/>
                </c:ext>
              </c:extLst>
            </c:dLbl>
            <c:dLbl>
              <c:idx val="10"/>
              <c:tx>
                <c:rich>
                  <a:bodyPr/>
                  <a:lstStyle/>
                  <a:p>
                    <a:fld id="{16265F8E-7FD0-4473-B3F8-9AB60F20EECE}"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E0-E932-4535-8EA9-B4E7A06287EA}"/>
                </c:ext>
              </c:extLst>
            </c:dLbl>
            <c:dLbl>
              <c:idx val="11"/>
              <c:tx>
                <c:rich>
                  <a:bodyPr/>
                  <a:lstStyle/>
                  <a:p>
                    <a:fld id="{6C447869-E883-4818-9214-1F8060375CE2}"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E1-E932-4535-8EA9-B4E7A06287EA}"/>
                </c:ext>
              </c:extLst>
            </c:dLbl>
            <c:dLbl>
              <c:idx val="12"/>
              <c:tx>
                <c:rich>
                  <a:bodyPr/>
                  <a:lstStyle/>
                  <a:p>
                    <a:fld id="{1170F61D-0034-4842-9791-C5237CC2085F}"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E2-E932-4535-8EA9-B4E7A06287EA}"/>
                </c:ext>
              </c:extLst>
            </c:dLbl>
            <c:dLbl>
              <c:idx val="13"/>
              <c:tx>
                <c:rich>
                  <a:bodyPr/>
                  <a:lstStyle/>
                  <a:p>
                    <a:fld id="{23A05311-928B-42CB-8486-81A1A5F82BC4}"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E3-E932-4535-8EA9-B4E7A06287EA}"/>
                </c:ext>
              </c:extLst>
            </c:dLbl>
            <c:dLbl>
              <c:idx val="14"/>
              <c:tx>
                <c:rich>
                  <a:bodyPr/>
                  <a:lstStyle/>
                  <a:p>
                    <a:fld id="{3580AAD6-EEB7-4D31-9785-B13C6AABF10F}"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E4-E932-4535-8EA9-B4E7A06287EA}"/>
                </c:ext>
              </c:extLst>
            </c:dLbl>
            <c:dLbl>
              <c:idx val="15"/>
              <c:tx>
                <c:rich>
                  <a:bodyPr/>
                  <a:lstStyle/>
                  <a:p>
                    <a:fld id="{F2068116-98FF-4D03-A6C4-EACD7E5F818C}"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E5-E932-4535-8EA9-B4E7A06287EA}"/>
                </c:ext>
              </c:extLst>
            </c:dLbl>
            <c:dLbl>
              <c:idx val="16"/>
              <c:layout>
                <c:manualLayout>
                  <c:x val="-3.7091392020437097E-2"/>
                  <c:y val="3.218628597930677E-2"/>
                </c:manualLayout>
              </c:layout>
              <c:tx>
                <c:rich>
                  <a:bodyPr/>
                  <a:lstStyle/>
                  <a:p>
                    <a:fld id="{56125848-B8CE-4749-9F57-30A6CDDACD37}"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46-43B5-426D-82F6-42F38BF7D1E5}"/>
                </c:ext>
              </c:extLst>
            </c:dLbl>
            <c:dLbl>
              <c:idx val="17"/>
              <c:tx>
                <c:rich>
                  <a:bodyPr/>
                  <a:lstStyle/>
                  <a:p>
                    <a:fld id="{CAE8AE7B-8F5A-43F1-89B4-93EBF9283DB6}"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E6-E932-4535-8EA9-B4E7A06287EA}"/>
                </c:ext>
              </c:extLst>
            </c:dLbl>
            <c:dLbl>
              <c:idx val="18"/>
              <c:tx>
                <c:rich>
                  <a:bodyPr/>
                  <a:lstStyle/>
                  <a:p>
                    <a:fld id="{5796773A-A6C8-420C-A1CD-3A6A0C1ACFA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E7-E932-4535-8EA9-B4E7A06287EA}"/>
                </c:ext>
              </c:extLst>
            </c:dLbl>
            <c:dLbl>
              <c:idx val="19"/>
              <c:layout>
                <c:manualLayout>
                  <c:x val="-4.8730276161486306E-3"/>
                  <c:y val="3.218628597930677E-2"/>
                </c:manualLayout>
              </c:layout>
              <c:tx>
                <c:rich>
                  <a:bodyPr/>
                  <a:lstStyle/>
                  <a:p>
                    <a:fld id="{DB53623C-D366-4DE2-9D2B-1381B5BE9DDC}"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54-43B5-426D-82F6-42F38BF7D1E5}"/>
                </c:ext>
              </c:extLst>
            </c:dLbl>
            <c:dLbl>
              <c:idx val="20"/>
              <c:tx>
                <c:rich>
                  <a:bodyPr/>
                  <a:lstStyle/>
                  <a:p>
                    <a:fld id="{8DF1E072-561D-4626-B19C-FF9BD9144245}"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E8-E932-4535-8EA9-B4E7A06287EA}"/>
                </c:ext>
              </c:extLst>
            </c:dLbl>
            <c:dLbl>
              <c:idx val="21"/>
              <c:tx>
                <c:rich>
                  <a:bodyPr/>
                  <a:lstStyle/>
                  <a:p>
                    <a:fld id="{8DE046C4-A505-4606-BB23-AE91258BEE3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E9-E932-4535-8EA9-B4E7A06287EA}"/>
                </c:ext>
              </c:extLst>
            </c:dLbl>
            <c:dLbl>
              <c:idx val="22"/>
              <c:tx>
                <c:rich>
                  <a:bodyPr/>
                  <a:lstStyle/>
                  <a:p>
                    <a:fld id="{17C832D6-BF3C-4126-B929-277E4FD92D92}"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EA-E932-4535-8EA9-B4E7A06287EA}"/>
                </c:ext>
              </c:extLst>
            </c:dLbl>
            <c:dLbl>
              <c:idx val="23"/>
              <c:tx>
                <c:rich>
                  <a:bodyPr/>
                  <a:lstStyle/>
                  <a:p>
                    <a:fld id="{15245C6F-0B62-4F72-88C3-4623553BA7C0}"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EB-E932-4535-8EA9-B4E7A06287EA}"/>
                </c:ext>
              </c:extLst>
            </c:dLbl>
            <c:dLbl>
              <c:idx val="24"/>
              <c:layout>
                <c:manualLayout>
                  <c:x val="-9.0921678406512857E-2"/>
                  <c:y val="3.2183842163658216E-2"/>
                </c:manualLayout>
              </c:layout>
              <c:tx>
                <c:rich>
                  <a:bodyPr/>
                  <a:lstStyle/>
                  <a:p>
                    <a:fld id="{EA6FAAF1-74EE-482A-B509-C4EE02B37A36}" type="CELLRANGE">
                      <a:rPr lang="en-US"/>
                      <a:pPr/>
                      <a:t>[CELLRANGE]</a:t>
                    </a:fld>
                    <a:endParaRPr lang="en-GB"/>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B9-EA96-4512-AF76-01BB8534394B}"/>
                </c:ext>
              </c:extLst>
            </c:dLbl>
            <c:dLbl>
              <c:idx val="25"/>
              <c:tx>
                <c:rich>
                  <a:bodyPr/>
                  <a:lstStyle/>
                  <a:p>
                    <a:fld id="{D7775495-B782-41DB-B02B-AB1B8CC7E52D}"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EC-E932-4535-8EA9-B4E7A06287EA}"/>
                </c:ext>
              </c:extLst>
            </c:dLbl>
            <c:dLbl>
              <c:idx val="26"/>
              <c:tx>
                <c:rich>
                  <a:bodyPr/>
                  <a:lstStyle/>
                  <a:p>
                    <a:fld id="{3AE64AC5-1663-4263-90F2-CAF8094134FF}"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ED-E932-4535-8EA9-B4E7A06287EA}"/>
                </c:ext>
              </c:extLst>
            </c:dLbl>
            <c:dLbl>
              <c:idx val="27"/>
              <c:tx>
                <c:rich>
                  <a:bodyPr/>
                  <a:lstStyle/>
                  <a:p>
                    <a:fld id="{F3681675-8D09-4052-BF7A-B8D003B7F63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EE-E932-4535-8EA9-B4E7A06287EA}"/>
                </c:ext>
              </c:extLst>
            </c:dLbl>
            <c:dLbl>
              <c:idx val="28"/>
              <c:tx>
                <c:rich>
                  <a:bodyPr/>
                  <a:lstStyle/>
                  <a:p>
                    <a:fld id="{BBE3501F-01A0-469A-87B9-AE41A5BAC7D9}"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EF-E932-4535-8EA9-B4E7A06287EA}"/>
                </c:ext>
              </c:extLst>
            </c:dLbl>
            <c:dLbl>
              <c:idx val="29"/>
              <c:tx>
                <c:rich>
                  <a:bodyPr/>
                  <a:lstStyle/>
                  <a:p>
                    <a:fld id="{D65D5503-0098-4854-8E85-A2B20EA52397}"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F0-E932-4535-8EA9-B4E7A06287EA}"/>
                </c:ext>
              </c:extLst>
            </c:dLbl>
            <c:dLbl>
              <c:idx val="30"/>
              <c:tx>
                <c:rich>
                  <a:bodyPr/>
                  <a:lstStyle/>
                  <a:p>
                    <a:fld id="{AD305E19-1F34-458F-9AA9-AF1A40695446}"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F1-E932-4535-8EA9-B4E7A06287EA}"/>
                </c:ext>
              </c:extLst>
            </c:dLbl>
            <c:dLbl>
              <c:idx val="31"/>
              <c:tx>
                <c:rich>
                  <a:bodyPr/>
                  <a:lstStyle/>
                  <a:p>
                    <a:fld id="{9E0B8430-39F8-4EE7-B3BA-3D42F6F75DC6}"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F2-E932-4535-8EA9-B4E7A06287EA}"/>
                </c:ext>
              </c:extLst>
            </c:dLbl>
            <c:dLbl>
              <c:idx val="32"/>
              <c:tx>
                <c:rich>
                  <a:bodyPr/>
                  <a:lstStyle/>
                  <a:p>
                    <a:fld id="{9458BA05-A763-4063-8D11-A0313C826482}"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F3-E932-4535-8EA9-B4E7A06287EA}"/>
                </c:ext>
              </c:extLst>
            </c:dLbl>
            <c:dLbl>
              <c:idx val="33"/>
              <c:tx>
                <c:rich>
                  <a:bodyPr/>
                  <a:lstStyle/>
                  <a:p>
                    <a:fld id="{E7156721-AB31-4474-9ED6-F8EF5C0DE043}"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F4-E932-4535-8EA9-B4E7A06287EA}"/>
                </c:ext>
              </c:extLst>
            </c:dLbl>
            <c:dLbl>
              <c:idx val="34"/>
              <c:tx>
                <c:rich>
                  <a:bodyPr/>
                  <a:lstStyle/>
                  <a:p>
                    <a:fld id="{BB2EFBCA-E29F-459B-8361-C8A2E93A8662}"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F5-E932-4535-8EA9-B4E7A06287EA}"/>
                </c:ext>
              </c:extLst>
            </c:dLbl>
            <c:dLbl>
              <c:idx val="35"/>
              <c:tx>
                <c:rich>
                  <a:bodyPr/>
                  <a:lstStyle/>
                  <a:p>
                    <a:fld id="{84454D6C-2558-49E5-9E0D-04678A093DF6}"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F6-E932-4535-8EA9-B4E7A06287EA}"/>
                </c:ext>
              </c:extLst>
            </c:dLbl>
            <c:dLbl>
              <c:idx val="36"/>
              <c:tx>
                <c:rich>
                  <a:bodyPr/>
                  <a:lstStyle/>
                  <a:p>
                    <a:fld id="{980738E4-8FDC-4679-881C-4A20020088A3}"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F7-E932-4535-8EA9-B4E7A06287EA}"/>
                </c:ext>
              </c:extLst>
            </c:dLbl>
            <c:dLbl>
              <c:idx val="37"/>
              <c:tx>
                <c:rich>
                  <a:bodyPr/>
                  <a:lstStyle/>
                  <a:p>
                    <a:fld id="{D1EFEFF9-2457-475A-A4F8-48DEFC7D6A53}"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F8-E932-4535-8EA9-B4E7A06287EA}"/>
                </c:ext>
              </c:extLst>
            </c:dLbl>
            <c:dLbl>
              <c:idx val="38"/>
              <c:tx>
                <c:rich>
                  <a:bodyPr/>
                  <a:lstStyle/>
                  <a:p>
                    <a:fld id="{65FDA817-F866-464D-97D7-6198DBEA435E}"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F9-E932-4535-8EA9-B4E7A06287EA}"/>
                </c:ext>
              </c:extLst>
            </c:dLbl>
            <c:dLbl>
              <c:idx val="39"/>
              <c:tx>
                <c:rich>
                  <a:bodyPr/>
                  <a:lstStyle/>
                  <a:p>
                    <a:fld id="{0E54D023-3F02-4E8E-914F-15FC40AD3771}"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FA-E932-4535-8EA9-B4E7A06287EA}"/>
                </c:ext>
              </c:extLst>
            </c:dLbl>
            <c:dLbl>
              <c:idx val="40"/>
              <c:tx>
                <c:rich>
                  <a:bodyPr/>
                  <a:lstStyle/>
                  <a:p>
                    <a:fld id="{5B443FCC-5067-4EEF-B40E-6D09CCFB498B}"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FB-E932-4535-8EA9-B4E7A06287EA}"/>
                </c:ext>
              </c:extLst>
            </c:dLbl>
            <c:dLbl>
              <c:idx val="41"/>
              <c:tx>
                <c:rich>
                  <a:bodyPr/>
                  <a:lstStyle/>
                  <a:p>
                    <a:fld id="{5F721E8E-EABB-4139-9237-74051ACF0A51}"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FC-E932-4535-8EA9-B4E7A06287EA}"/>
                </c:ext>
              </c:extLst>
            </c:dLbl>
            <c:dLbl>
              <c:idx val="42"/>
              <c:tx>
                <c:rich>
                  <a:bodyPr/>
                  <a:lstStyle/>
                  <a:p>
                    <a:fld id="{B7EBF8ED-FEAF-464E-88A9-00E16F5BCCFC}"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FD-E932-4535-8EA9-B4E7A06287EA}"/>
                </c:ext>
              </c:extLst>
            </c:dLbl>
            <c:dLbl>
              <c:idx val="43"/>
              <c:tx>
                <c:rich>
                  <a:bodyPr/>
                  <a:lstStyle/>
                  <a:p>
                    <a:fld id="{451F1E90-4769-4777-8F0A-4A21E79176BD}"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FE-E932-4535-8EA9-B4E7A06287EA}"/>
                </c:ext>
              </c:extLst>
            </c:dLbl>
            <c:dLbl>
              <c:idx val="44"/>
              <c:tx>
                <c:rich>
                  <a:bodyPr/>
                  <a:lstStyle/>
                  <a:p>
                    <a:fld id="{DEB1EFB6-D858-4EB3-9F35-F427D9EF80C8}"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FF-E932-4535-8EA9-B4E7A06287EA}"/>
                </c:ext>
              </c:extLst>
            </c:dLbl>
            <c:dLbl>
              <c:idx val="45"/>
              <c:tx>
                <c:rich>
                  <a:bodyPr/>
                  <a:lstStyle/>
                  <a:p>
                    <a:fld id="{1B37B8AC-248F-4FC2-ACAC-5D73E4917546}"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00-E932-4535-8EA9-B4E7A06287EA}"/>
                </c:ext>
              </c:extLst>
            </c:dLbl>
            <c:dLbl>
              <c:idx val="46"/>
              <c:tx>
                <c:rich>
                  <a:bodyPr/>
                  <a:lstStyle/>
                  <a:p>
                    <a:fld id="{4FF099CE-51FB-4789-8747-C249A408167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01-E932-4535-8EA9-B4E7A06287EA}"/>
                </c:ext>
              </c:extLst>
            </c:dLbl>
            <c:dLbl>
              <c:idx val="47"/>
              <c:tx>
                <c:rich>
                  <a:bodyPr/>
                  <a:lstStyle/>
                  <a:p>
                    <a:fld id="{FE9F894D-4815-4FCF-A83B-41DDB451E7BF}"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02-E932-4535-8EA9-B4E7A06287EA}"/>
                </c:ext>
              </c:extLst>
            </c:dLbl>
            <c:dLbl>
              <c:idx val="48"/>
              <c:tx>
                <c:rich>
                  <a:bodyPr/>
                  <a:lstStyle/>
                  <a:p>
                    <a:fld id="{C065B01E-7F82-42A9-A20C-6D5D4A7AD8E3}"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03-E932-4535-8EA9-B4E7A06287EA}"/>
                </c:ext>
              </c:extLst>
            </c:dLbl>
            <c:dLbl>
              <c:idx val="49"/>
              <c:tx>
                <c:rich>
                  <a:bodyPr/>
                  <a:lstStyle/>
                  <a:p>
                    <a:fld id="{5C84EDB8-1AED-48D9-8B94-9E6734ED77EF}"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04-E932-4535-8EA9-B4E7A06287EA}"/>
                </c:ext>
              </c:extLst>
            </c:dLbl>
            <c:dLbl>
              <c:idx val="50"/>
              <c:tx>
                <c:rich>
                  <a:bodyPr/>
                  <a:lstStyle/>
                  <a:p>
                    <a:fld id="{F16F4535-0188-46E5-871D-D4931CAD4046}"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05-E932-4535-8EA9-B4E7A06287EA}"/>
                </c:ext>
              </c:extLst>
            </c:dLbl>
            <c:dLbl>
              <c:idx val="51"/>
              <c:tx>
                <c:rich>
                  <a:bodyPr/>
                  <a:lstStyle/>
                  <a:p>
                    <a:fld id="{D347BB87-A51A-4ED3-8B2C-ED87EC60D59D}"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06-E932-4535-8EA9-B4E7A06287EA}"/>
                </c:ext>
              </c:extLst>
            </c:dLbl>
            <c:dLbl>
              <c:idx val="52"/>
              <c:tx>
                <c:rich>
                  <a:bodyPr/>
                  <a:lstStyle/>
                  <a:p>
                    <a:fld id="{50CFCBFA-78BA-4C06-8201-3D89DDF25528}"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07-E932-4535-8EA9-B4E7A06287EA}"/>
                </c:ext>
              </c:extLst>
            </c:dLbl>
            <c:dLbl>
              <c:idx val="53"/>
              <c:tx>
                <c:rich>
                  <a:bodyPr/>
                  <a:lstStyle/>
                  <a:p>
                    <a:fld id="{AB8849BA-1944-43D3-AB2A-6F5016E75DEC}"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08-E932-4535-8EA9-B4E7A06287EA}"/>
                </c:ext>
              </c:extLst>
            </c:dLbl>
            <c:dLbl>
              <c:idx val="54"/>
              <c:tx>
                <c:rich>
                  <a:bodyPr/>
                  <a:lstStyle/>
                  <a:p>
                    <a:fld id="{B29EA410-7F1D-4D38-9CC0-25743284EA59}"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09-E932-4535-8EA9-B4E7A06287EA}"/>
                </c:ext>
              </c:extLst>
            </c:dLbl>
            <c:dLbl>
              <c:idx val="55"/>
              <c:tx>
                <c:rich>
                  <a:bodyPr/>
                  <a:lstStyle/>
                  <a:p>
                    <a:fld id="{841C9149-4D8E-42A7-ABA9-8E3144D5B3C2}"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0A-E932-4535-8EA9-B4E7A06287EA}"/>
                </c:ext>
              </c:extLst>
            </c:dLbl>
            <c:dLbl>
              <c:idx val="56"/>
              <c:tx>
                <c:rich>
                  <a:bodyPr/>
                  <a:lstStyle/>
                  <a:p>
                    <a:fld id="{93CF160C-357E-49A7-AC2F-0079581275C7}"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0B-E932-4535-8EA9-B4E7A06287EA}"/>
                </c:ext>
              </c:extLst>
            </c:dLbl>
            <c:dLbl>
              <c:idx val="57"/>
              <c:tx>
                <c:rich>
                  <a:bodyPr/>
                  <a:lstStyle/>
                  <a:p>
                    <a:fld id="{8839AE39-A898-49C7-8ADC-84E467F4ECD0}"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0C-E932-4535-8EA9-B4E7A06287EA}"/>
                </c:ext>
              </c:extLst>
            </c:dLbl>
            <c:dLbl>
              <c:idx val="58"/>
              <c:tx>
                <c:rich>
                  <a:bodyPr/>
                  <a:lstStyle/>
                  <a:p>
                    <a:fld id="{91BEF0DA-3ABC-4E2B-9B8F-71AA748A480C}"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0D-E932-4535-8EA9-B4E7A06287EA}"/>
                </c:ext>
              </c:extLst>
            </c:dLbl>
            <c:dLbl>
              <c:idx val="59"/>
              <c:tx>
                <c:rich>
                  <a:bodyPr/>
                  <a:lstStyle/>
                  <a:p>
                    <a:fld id="{563C2468-AE86-4A7D-8567-3DFD3B541227}"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0E-E932-4535-8EA9-B4E7A06287EA}"/>
                </c:ext>
              </c:extLst>
            </c:dLbl>
            <c:dLbl>
              <c:idx val="60"/>
              <c:tx>
                <c:rich>
                  <a:bodyPr/>
                  <a:lstStyle/>
                  <a:p>
                    <a:fld id="{196F46F0-686F-4A78-AB94-4E571246A3FD}"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0F-E932-4535-8EA9-B4E7A06287EA}"/>
                </c:ext>
              </c:extLst>
            </c:dLbl>
            <c:dLbl>
              <c:idx val="61"/>
              <c:tx>
                <c:rich>
                  <a:bodyPr/>
                  <a:lstStyle/>
                  <a:p>
                    <a:fld id="{D0EBE799-7535-4F4A-9CEB-BFBEFFB36B4D}"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10-E932-4535-8EA9-B4E7A06287EA}"/>
                </c:ext>
              </c:extLst>
            </c:dLbl>
            <c:dLbl>
              <c:idx val="62"/>
              <c:tx>
                <c:rich>
                  <a:bodyPr/>
                  <a:lstStyle/>
                  <a:p>
                    <a:fld id="{E9784A55-56D0-435C-8B6F-5E709EB231A6}"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11-E932-4535-8EA9-B4E7A06287EA}"/>
                </c:ext>
              </c:extLst>
            </c:dLbl>
            <c:dLbl>
              <c:idx val="63"/>
              <c:tx>
                <c:rich>
                  <a:bodyPr/>
                  <a:lstStyle/>
                  <a:p>
                    <a:fld id="{5BBF84BF-BA23-4EB0-9CE5-14F156AFE233}"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12-E932-4535-8EA9-B4E7A06287EA}"/>
                </c:ext>
              </c:extLst>
            </c:dLbl>
            <c:dLbl>
              <c:idx val="64"/>
              <c:tx>
                <c:rich>
                  <a:bodyPr/>
                  <a:lstStyle/>
                  <a:p>
                    <a:fld id="{4CA0CBE4-52FF-4D3C-96BA-0F17835FC913}"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13-E932-4535-8EA9-B4E7A06287EA}"/>
                </c:ext>
              </c:extLst>
            </c:dLbl>
            <c:dLbl>
              <c:idx val="65"/>
              <c:tx>
                <c:rich>
                  <a:bodyPr/>
                  <a:lstStyle/>
                  <a:p>
                    <a:fld id="{7AD1F5FC-D66B-4E10-A559-AB7F2C081BE8}"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14-E932-4535-8EA9-B4E7A06287EA}"/>
                </c:ext>
              </c:extLst>
            </c:dLbl>
            <c:dLbl>
              <c:idx val="66"/>
              <c:tx>
                <c:rich>
                  <a:bodyPr/>
                  <a:lstStyle/>
                  <a:p>
                    <a:fld id="{83DC0AD8-F96B-4D22-BE04-12E2B30206B6}"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15-E932-4535-8EA9-B4E7A06287EA}"/>
                </c:ext>
              </c:extLst>
            </c:dLbl>
            <c:dLbl>
              <c:idx val="67"/>
              <c:tx>
                <c:rich>
                  <a:bodyPr/>
                  <a:lstStyle/>
                  <a:p>
                    <a:fld id="{2C4D7638-C84D-4F2E-8C30-8B48C7B93252}"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16-E932-4535-8EA9-B4E7A06287EA}"/>
                </c:ext>
              </c:extLst>
            </c:dLbl>
            <c:dLbl>
              <c:idx val="68"/>
              <c:tx>
                <c:rich>
                  <a:bodyPr/>
                  <a:lstStyle/>
                  <a:p>
                    <a:fld id="{35494C05-275D-43E3-A955-18790544E68C}"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17-E932-4535-8EA9-B4E7A06287EA}"/>
                </c:ext>
              </c:extLst>
            </c:dLbl>
            <c:dLbl>
              <c:idx val="69"/>
              <c:tx>
                <c:rich>
                  <a:bodyPr/>
                  <a:lstStyle/>
                  <a:p>
                    <a:fld id="{FABD19B5-22A3-411E-86C8-9C1D936BFFC2}"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18-E932-4535-8EA9-B4E7A06287EA}"/>
                </c:ext>
              </c:extLst>
            </c:dLbl>
            <c:dLbl>
              <c:idx val="70"/>
              <c:tx>
                <c:rich>
                  <a:bodyPr/>
                  <a:lstStyle/>
                  <a:p>
                    <a:fld id="{4F43AD54-C370-4877-9782-88E542DBC9C7}"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19-E932-4535-8EA9-B4E7A06287EA}"/>
                </c:ext>
              </c:extLst>
            </c:dLbl>
            <c:dLbl>
              <c:idx val="71"/>
              <c:tx>
                <c:rich>
                  <a:bodyPr/>
                  <a:lstStyle/>
                  <a:p>
                    <a:fld id="{2588EF7D-BEBF-4F7E-B6B0-E83635EE447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1A-E932-4535-8EA9-B4E7A06287EA}"/>
                </c:ext>
              </c:extLst>
            </c:dLbl>
            <c:dLbl>
              <c:idx val="72"/>
              <c:tx>
                <c:rich>
                  <a:bodyPr/>
                  <a:lstStyle/>
                  <a:p>
                    <a:fld id="{8B2DF367-C33A-41CE-AA6F-F7961D44F9AD}"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1B-E932-4535-8EA9-B4E7A06287EA}"/>
                </c:ext>
              </c:extLst>
            </c:dLbl>
            <c:dLbl>
              <c:idx val="73"/>
              <c:tx>
                <c:rich>
                  <a:bodyPr/>
                  <a:lstStyle/>
                  <a:p>
                    <a:fld id="{1DBFB258-2373-40DB-96E7-60F200856579}"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1C-E932-4535-8EA9-B4E7A06287EA}"/>
                </c:ext>
              </c:extLst>
            </c:dLbl>
            <c:dLbl>
              <c:idx val="74"/>
              <c:tx>
                <c:rich>
                  <a:bodyPr/>
                  <a:lstStyle/>
                  <a:p>
                    <a:fld id="{CB73BE93-7433-419F-B284-977AA1612CC1}"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1D-E932-4535-8EA9-B4E7A06287EA}"/>
                </c:ext>
              </c:extLst>
            </c:dLbl>
            <c:dLbl>
              <c:idx val="75"/>
              <c:tx>
                <c:rich>
                  <a:bodyPr/>
                  <a:lstStyle/>
                  <a:p>
                    <a:fld id="{83CEAFD1-1670-4AF9-9C99-33C23B96E435}"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1E-E932-4535-8EA9-B4E7A06287EA}"/>
                </c:ext>
              </c:extLst>
            </c:dLbl>
            <c:dLbl>
              <c:idx val="76"/>
              <c:tx>
                <c:rich>
                  <a:bodyPr/>
                  <a:lstStyle/>
                  <a:p>
                    <a:fld id="{7910F857-6BC2-4300-B929-5432A450A972}"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1F-E932-4535-8EA9-B4E7A06287EA}"/>
                </c:ext>
              </c:extLst>
            </c:dLbl>
            <c:dLbl>
              <c:idx val="77"/>
              <c:tx>
                <c:rich>
                  <a:bodyPr/>
                  <a:lstStyle/>
                  <a:p>
                    <a:fld id="{4CA16A61-80EA-4BB2-8D45-EACF170D4188}"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20-E932-4535-8EA9-B4E7A06287EA}"/>
                </c:ext>
              </c:extLst>
            </c:dLbl>
            <c:dLbl>
              <c:idx val="78"/>
              <c:tx>
                <c:rich>
                  <a:bodyPr/>
                  <a:lstStyle/>
                  <a:p>
                    <a:fld id="{AC5FB69C-CCBE-4A0E-8602-BEFF50CC1A66}"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21-E932-4535-8EA9-B4E7A06287EA}"/>
                </c:ext>
              </c:extLst>
            </c:dLbl>
            <c:dLbl>
              <c:idx val="79"/>
              <c:tx>
                <c:rich>
                  <a:bodyPr/>
                  <a:lstStyle/>
                  <a:p>
                    <a:fld id="{8ED3AACF-104F-47D1-970D-C968F6ED00AD}"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22-E932-4535-8EA9-B4E7A06287EA}"/>
                </c:ext>
              </c:extLst>
            </c:dLbl>
            <c:dLbl>
              <c:idx val="80"/>
              <c:tx>
                <c:rich>
                  <a:bodyPr/>
                  <a:lstStyle/>
                  <a:p>
                    <a:fld id="{788E612D-14C9-4302-A3E8-11743C829029}"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23-E932-4535-8EA9-B4E7A06287EA}"/>
                </c:ext>
              </c:extLst>
            </c:dLbl>
            <c:dLbl>
              <c:idx val="81"/>
              <c:tx>
                <c:rich>
                  <a:bodyPr/>
                  <a:lstStyle/>
                  <a:p>
                    <a:fld id="{04FCBB7E-804C-48B0-9CC1-1F6B53AB9A00}"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24-E932-4535-8EA9-B4E7A06287EA}"/>
                </c:ext>
              </c:extLst>
            </c:dLbl>
            <c:dLbl>
              <c:idx val="82"/>
              <c:tx>
                <c:rich>
                  <a:bodyPr/>
                  <a:lstStyle/>
                  <a:p>
                    <a:fld id="{BC8B02AD-4039-442D-B3F7-15F1B3D7F9B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25-E932-4535-8EA9-B4E7A06287EA}"/>
                </c:ext>
              </c:extLst>
            </c:dLbl>
            <c:dLbl>
              <c:idx val="83"/>
              <c:tx>
                <c:rich>
                  <a:bodyPr/>
                  <a:lstStyle/>
                  <a:p>
                    <a:fld id="{3AC60D15-48C2-4B55-BFB0-2BEB100CDF38}"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26-E932-4535-8EA9-B4E7A06287EA}"/>
                </c:ext>
              </c:extLst>
            </c:dLbl>
            <c:dLbl>
              <c:idx val="84"/>
              <c:tx>
                <c:rich>
                  <a:bodyPr/>
                  <a:lstStyle/>
                  <a:p>
                    <a:fld id="{AA2074D1-9981-45AC-B542-45782161B873}"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27-E932-4535-8EA9-B4E7A06287EA}"/>
                </c:ext>
              </c:extLst>
            </c:dLbl>
            <c:dLbl>
              <c:idx val="85"/>
              <c:tx>
                <c:rich>
                  <a:bodyPr/>
                  <a:lstStyle/>
                  <a:p>
                    <a:fld id="{33D4ED90-2E8D-443E-8EC7-D88AB06E4805}"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28-E932-4535-8EA9-B4E7A06287EA}"/>
                </c:ext>
              </c:extLst>
            </c:dLbl>
            <c:dLbl>
              <c:idx val="86"/>
              <c:tx>
                <c:rich>
                  <a:bodyPr/>
                  <a:lstStyle/>
                  <a:p>
                    <a:fld id="{2C5CEF22-B383-47C7-9D70-B680ABB09A18}"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29-E932-4535-8EA9-B4E7A06287EA}"/>
                </c:ext>
              </c:extLst>
            </c:dLbl>
            <c:dLbl>
              <c:idx val="87"/>
              <c:tx>
                <c:rich>
                  <a:bodyPr/>
                  <a:lstStyle/>
                  <a:p>
                    <a:fld id="{3CCAC8B0-A75C-41E4-A03B-174F887691A8}"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2A-E932-4535-8EA9-B4E7A06287EA}"/>
                </c:ext>
              </c:extLst>
            </c:dLbl>
            <c:dLbl>
              <c:idx val="88"/>
              <c:tx>
                <c:rich>
                  <a:bodyPr/>
                  <a:lstStyle/>
                  <a:p>
                    <a:fld id="{D54F806B-9BB7-4527-84D7-A7C4B5163BB2}"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2B-E932-4535-8EA9-B4E7A06287EA}"/>
                </c:ext>
              </c:extLst>
            </c:dLbl>
            <c:dLbl>
              <c:idx val="89"/>
              <c:tx>
                <c:rich>
                  <a:bodyPr/>
                  <a:lstStyle/>
                  <a:p>
                    <a:fld id="{83AF17B9-D4B9-4B6D-83FB-80C4A4E80B32}"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2C-E932-4535-8EA9-B4E7A06287EA}"/>
                </c:ext>
              </c:extLst>
            </c:dLbl>
            <c:dLbl>
              <c:idx val="90"/>
              <c:tx>
                <c:rich>
                  <a:bodyPr/>
                  <a:lstStyle/>
                  <a:p>
                    <a:fld id="{224EC50D-A09A-4FE4-B74A-E2CCCE3F4C06}"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2D-E932-4535-8EA9-B4E7A06287EA}"/>
                </c:ext>
              </c:extLst>
            </c:dLbl>
            <c:dLbl>
              <c:idx val="91"/>
              <c:tx>
                <c:rich>
                  <a:bodyPr/>
                  <a:lstStyle/>
                  <a:p>
                    <a:fld id="{3330081E-B293-49A1-9FE0-059C559053A3}"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2E-E932-4535-8EA9-B4E7A06287EA}"/>
                </c:ext>
              </c:extLst>
            </c:dLbl>
            <c:dLbl>
              <c:idx val="92"/>
              <c:tx>
                <c:rich>
                  <a:bodyPr/>
                  <a:lstStyle/>
                  <a:p>
                    <a:fld id="{5AC7C23A-9685-428D-8BFB-C6290C8F841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2F-E932-4535-8EA9-B4E7A06287EA}"/>
                </c:ext>
              </c:extLst>
            </c:dLbl>
            <c:dLbl>
              <c:idx val="93"/>
              <c:tx>
                <c:rich>
                  <a:bodyPr/>
                  <a:lstStyle/>
                  <a:p>
                    <a:fld id="{1376F45D-322A-4EFE-A693-EF32D751798F}"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30-E932-4535-8EA9-B4E7A06287EA}"/>
                </c:ext>
              </c:extLst>
            </c:dLbl>
            <c:dLbl>
              <c:idx val="94"/>
              <c:tx>
                <c:rich>
                  <a:bodyPr/>
                  <a:lstStyle/>
                  <a:p>
                    <a:fld id="{A314F795-503F-4707-ABCD-4ACBDB6C8B80}"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31-E932-4535-8EA9-B4E7A06287EA}"/>
                </c:ext>
              </c:extLst>
            </c:dLbl>
            <c:dLbl>
              <c:idx val="95"/>
              <c:tx>
                <c:rich>
                  <a:bodyPr/>
                  <a:lstStyle/>
                  <a:p>
                    <a:fld id="{30D0D892-C927-4E8D-AE63-72FFC6CE7B5F}"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32-E932-4535-8EA9-B4E7A06287EA}"/>
                </c:ext>
              </c:extLst>
            </c:dLbl>
            <c:dLbl>
              <c:idx val="96"/>
              <c:tx>
                <c:rich>
                  <a:bodyPr/>
                  <a:lstStyle/>
                  <a:p>
                    <a:fld id="{8BD24833-D154-49A7-A80C-DA99BCB69010}"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33-E932-4535-8EA9-B4E7A06287EA}"/>
                </c:ext>
              </c:extLst>
            </c:dLbl>
            <c:dLbl>
              <c:idx val="97"/>
              <c:tx>
                <c:rich>
                  <a:bodyPr/>
                  <a:lstStyle/>
                  <a:p>
                    <a:fld id="{E28768D7-7686-4D3E-95EE-800757974044}"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34-E932-4535-8EA9-B4E7A06287EA}"/>
                </c:ext>
              </c:extLst>
            </c:dLbl>
            <c:dLbl>
              <c:idx val="98"/>
              <c:tx>
                <c:rich>
                  <a:bodyPr/>
                  <a:lstStyle/>
                  <a:p>
                    <a:fld id="{2ECF6BFB-F91F-4ADC-AA9A-6519B7A99E2D}"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35-E932-4535-8EA9-B4E7A06287EA}"/>
                </c:ext>
              </c:extLst>
            </c:dLbl>
            <c:dLbl>
              <c:idx val="99"/>
              <c:tx>
                <c:rich>
                  <a:bodyPr/>
                  <a:lstStyle/>
                  <a:p>
                    <a:fld id="{1EB0825F-DD04-4122-8708-C4DC13676DAF}"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36-E932-4535-8EA9-B4E7A06287EA}"/>
                </c:ext>
              </c:extLst>
            </c:dLbl>
            <c:dLbl>
              <c:idx val="100"/>
              <c:tx>
                <c:rich>
                  <a:bodyPr/>
                  <a:lstStyle/>
                  <a:p>
                    <a:fld id="{15C8C299-A76B-4CE1-8E7C-93005036EBFF}"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37-E932-4535-8EA9-B4E7A06287EA}"/>
                </c:ext>
              </c:extLst>
            </c:dLbl>
            <c:dLbl>
              <c:idx val="101"/>
              <c:tx>
                <c:rich>
                  <a:bodyPr/>
                  <a:lstStyle/>
                  <a:p>
                    <a:fld id="{F57FDC98-9AF1-4129-A4BF-0747B01A6926}"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38-E932-4535-8EA9-B4E7A06287EA}"/>
                </c:ext>
              </c:extLst>
            </c:dLbl>
            <c:dLbl>
              <c:idx val="102"/>
              <c:tx>
                <c:rich>
                  <a:bodyPr/>
                  <a:lstStyle/>
                  <a:p>
                    <a:fld id="{AE66CE7C-B6C0-4D38-B7F9-C16A8740631D}"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39-E932-4535-8EA9-B4E7A06287EA}"/>
                </c:ext>
              </c:extLst>
            </c:dLbl>
            <c:dLbl>
              <c:idx val="103"/>
              <c:tx>
                <c:rich>
                  <a:bodyPr/>
                  <a:lstStyle/>
                  <a:p>
                    <a:fld id="{86D4D72B-EFA7-4318-81F4-8E539DD4B180}"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3A-E932-4535-8EA9-B4E7A06287EA}"/>
                </c:ext>
              </c:extLst>
            </c:dLbl>
            <c:dLbl>
              <c:idx val="104"/>
              <c:tx>
                <c:rich>
                  <a:bodyPr/>
                  <a:lstStyle/>
                  <a:p>
                    <a:fld id="{B776579E-2E3A-4AD6-8BE6-18F2E5E60283}"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3B-E932-4535-8EA9-B4E7A06287EA}"/>
                </c:ext>
              </c:extLst>
            </c:dLbl>
            <c:dLbl>
              <c:idx val="105"/>
              <c:tx>
                <c:rich>
                  <a:bodyPr/>
                  <a:lstStyle/>
                  <a:p>
                    <a:fld id="{917A41C0-A979-4BC8-AFC2-B85C7A507658}"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3C-E932-4535-8EA9-B4E7A06287EA}"/>
                </c:ext>
              </c:extLst>
            </c:dLbl>
            <c:dLbl>
              <c:idx val="106"/>
              <c:tx>
                <c:rich>
                  <a:bodyPr/>
                  <a:lstStyle/>
                  <a:p>
                    <a:fld id="{1AB92FB5-41AF-4EFA-A79B-8310D1B7095C}"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3D-E932-4535-8EA9-B4E7A06287EA}"/>
                </c:ext>
              </c:extLst>
            </c:dLbl>
            <c:dLbl>
              <c:idx val="107"/>
              <c:tx>
                <c:rich>
                  <a:bodyPr/>
                  <a:lstStyle/>
                  <a:p>
                    <a:fld id="{6E576BF1-C34B-4BCB-921A-933E1B0A85F7}"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3E-E932-4535-8EA9-B4E7A06287EA}"/>
                </c:ext>
              </c:extLst>
            </c:dLbl>
            <c:dLbl>
              <c:idx val="108"/>
              <c:tx>
                <c:rich>
                  <a:bodyPr/>
                  <a:lstStyle/>
                  <a:p>
                    <a:fld id="{1232B1B0-E901-48BC-BDF1-9A4D45DF2C6F}"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3F-E932-4535-8EA9-B4E7A06287EA}"/>
                </c:ext>
              </c:extLst>
            </c:dLbl>
            <c:dLbl>
              <c:idx val="109"/>
              <c:tx>
                <c:rich>
                  <a:bodyPr/>
                  <a:lstStyle/>
                  <a:p>
                    <a:fld id="{DE3C9E65-82A3-4F56-B6C5-6253FF159DEE}"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40-E932-4535-8EA9-B4E7A06287EA}"/>
                </c:ext>
              </c:extLst>
            </c:dLbl>
            <c:dLbl>
              <c:idx val="110"/>
              <c:tx>
                <c:rich>
                  <a:bodyPr/>
                  <a:lstStyle/>
                  <a:p>
                    <a:fld id="{5E4B0B96-8E39-4D80-B77F-43579A7255B4}"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41-E932-4535-8EA9-B4E7A06287EA}"/>
                </c:ext>
              </c:extLst>
            </c:dLbl>
            <c:dLbl>
              <c:idx val="111"/>
              <c:tx>
                <c:rich>
                  <a:bodyPr/>
                  <a:lstStyle/>
                  <a:p>
                    <a:fld id="{09B5002A-2718-44B9-8DE3-F1C67A94AB7B}"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42-E932-4535-8EA9-B4E7A06287EA}"/>
                </c:ext>
              </c:extLst>
            </c:dLbl>
            <c:dLbl>
              <c:idx val="112"/>
              <c:tx>
                <c:rich>
                  <a:bodyPr/>
                  <a:lstStyle/>
                  <a:p>
                    <a:fld id="{FFA5E4A8-DC4F-42F9-BB6D-D88CB2D120C4}"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43-E932-4535-8EA9-B4E7A06287EA}"/>
                </c:ext>
              </c:extLst>
            </c:dLbl>
            <c:dLbl>
              <c:idx val="113"/>
              <c:tx>
                <c:rich>
                  <a:bodyPr/>
                  <a:lstStyle/>
                  <a:p>
                    <a:fld id="{CC0C2C23-5577-4AE5-B204-93877F951CD9}"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44-E932-4535-8EA9-B4E7A06287EA}"/>
                </c:ext>
              </c:extLst>
            </c:dLbl>
            <c:dLbl>
              <c:idx val="114"/>
              <c:tx>
                <c:rich>
                  <a:bodyPr/>
                  <a:lstStyle/>
                  <a:p>
                    <a:fld id="{26A1B5FF-67B2-448E-871A-9D9CC4C38E8C}"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45-E932-4535-8EA9-B4E7A06287EA}"/>
                </c:ext>
              </c:extLst>
            </c:dLbl>
            <c:dLbl>
              <c:idx val="115"/>
              <c:tx>
                <c:rich>
                  <a:bodyPr/>
                  <a:lstStyle/>
                  <a:p>
                    <a:fld id="{3B0598C2-0163-4FF6-9C09-5112CAF6570F}"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46-E932-4535-8EA9-B4E7A06287EA}"/>
                </c:ext>
              </c:extLst>
            </c:dLbl>
            <c:dLbl>
              <c:idx val="116"/>
              <c:tx>
                <c:rich>
                  <a:bodyPr/>
                  <a:lstStyle/>
                  <a:p>
                    <a:fld id="{29DB7307-21AA-457D-BB38-97A106093285}"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47-E932-4535-8EA9-B4E7A06287EA}"/>
                </c:ext>
              </c:extLst>
            </c:dLbl>
            <c:dLbl>
              <c:idx val="117"/>
              <c:tx>
                <c:rich>
                  <a:bodyPr/>
                  <a:lstStyle/>
                  <a:p>
                    <a:fld id="{1D2B18D8-8502-42D3-A1A6-9B576FCE9AB8}"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48-E932-4535-8EA9-B4E7A06287EA}"/>
                </c:ext>
              </c:extLst>
            </c:dLbl>
            <c:dLbl>
              <c:idx val="118"/>
              <c:tx>
                <c:rich>
                  <a:bodyPr/>
                  <a:lstStyle/>
                  <a:p>
                    <a:fld id="{942E0F9C-0AA8-4743-8FAA-B44ADC857C86}"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49-E932-4535-8EA9-B4E7A06287EA}"/>
                </c:ext>
              </c:extLst>
            </c:dLbl>
            <c:dLbl>
              <c:idx val="119"/>
              <c:tx>
                <c:rich>
                  <a:bodyPr/>
                  <a:lstStyle/>
                  <a:p>
                    <a:fld id="{77E87B2D-DF71-4E66-B9C1-2C305FC4BFC9}"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4A-E932-4535-8EA9-B4E7A06287EA}"/>
                </c:ext>
              </c:extLst>
            </c:dLbl>
            <c:dLbl>
              <c:idx val="120"/>
              <c:tx>
                <c:rich>
                  <a:bodyPr/>
                  <a:lstStyle/>
                  <a:p>
                    <a:fld id="{38441417-D3FE-4965-BA78-0CCD88AD6F5F}"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4B-E932-4535-8EA9-B4E7A06287EA}"/>
                </c:ext>
              </c:extLst>
            </c:dLbl>
            <c:dLbl>
              <c:idx val="121"/>
              <c:tx>
                <c:rich>
                  <a:bodyPr/>
                  <a:lstStyle/>
                  <a:p>
                    <a:fld id="{713E8840-BF2C-42A0-958F-4AE4CC2E975C}"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4C-E932-4535-8EA9-B4E7A06287EA}"/>
                </c:ext>
              </c:extLst>
            </c:dLbl>
            <c:dLbl>
              <c:idx val="122"/>
              <c:tx>
                <c:rich>
                  <a:bodyPr/>
                  <a:lstStyle/>
                  <a:p>
                    <a:fld id="{DBA827D7-45DB-44BC-A761-B7F9CD195297}"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4D-E932-4535-8EA9-B4E7A06287EA}"/>
                </c:ext>
              </c:extLst>
            </c:dLbl>
            <c:dLbl>
              <c:idx val="123"/>
              <c:tx>
                <c:rich>
                  <a:bodyPr/>
                  <a:lstStyle/>
                  <a:p>
                    <a:fld id="{48905ED1-1FEA-4C9F-ABD1-D56FAC39B9AF}"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4E-E932-4535-8EA9-B4E7A06287EA}"/>
                </c:ext>
              </c:extLst>
            </c:dLbl>
            <c:dLbl>
              <c:idx val="124"/>
              <c:tx>
                <c:rich>
                  <a:bodyPr/>
                  <a:lstStyle/>
                  <a:p>
                    <a:fld id="{BD6804A6-3A6E-4570-9314-E7F98032CB37}"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4F-E932-4535-8EA9-B4E7A06287EA}"/>
                </c:ext>
              </c:extLst>
            </c:dLbl>
            <c:dLbl>
              <c:idx val="125"/>
              <c:tx>
                <c:rich>
                  <a:bodyPr/>
                  <a:lstStyle/>
                  <a:p>
                    <a:fld id="{E33D596D-0C6B-4370-BE76-AB9095448F8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50-E932-4535-8EA9-B4E7A06287EA}"/>
                </c:ext>
              </c:extLst>
            </c:dLbl>
            <c:dLbl>
              <c:idx val="126"/>
              <c:tx>
                <c:rich>
                  <a:bodyPr/>
                  <a:lstStyle/>
                  <a:p>
                    <a:fld id="{B806F858-5D3B-472E-89F3-9934E507EBC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51-E932-4535-8EA9-B4E7A06287EA}"/>
                </c:ext>
              </c:extLst>
            </c:dLbl>
            <c:dLbl>
              <c:idx val="127"/>
              <c:tx>
                <c:rich>
                  <a:bodyPr/>
                  <a:lstStyle/>
                  <a:p>
                    <a:fld id="{B03D9F29-1519-4704-85E3-B77BBF91E01B}"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52-E932-4535-8EA9-B4E7A06287EA}"/>
                </c:ext>
              </c:extLst>
            </c:dLbl>
            <c:dLbl>
              <c:idx val="128"/>
              <c:tx>
                <c:rich>
                  <a:bodyPr/>
                  <a:lstStyle/>
                  <a:p>
                    <a:fld id="{764C3C15-EFF8-473B-9FC1-85B793209532}"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698B-4D33-8F8B-937A2937EEAE}"/>
                </c:ext>
              </c:extLst>
            </c:dLbl>
            <c:dLbl>
              <c:idx val="129"/>
              <c:tx>
                <c:rich>
                  <a:bodyPr/>
                  <a:lstStyle/>
                  <a:p>
                    <a:fld id="{D917CEA3-4C94-45A5-BEA6-9295A9BD3C29}"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698B-4D33-8F8B-937A2937EEAE}"/>
                </c:ext>
              </c:extLst>
            </c:dLbl>
            <c:dLbl>
              <c:idx val="130"/>
              <c:tx>
                <c:rich>
                  <a:bodyPr/>
                  <a:lstStyle/>
                  <a:p>
                    <a:fld id="{BE48FB35-F31C-4464-9E27-212AC6E88682}"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698B-4D33-8F8B-937A2937EEAE}"/>
                </c:ext>
              </c:extLst>
            </c:dLbl>
            <c:dLbl>
              <c:idx val="131"/>
              <c:tx>
                <c:rich>
                  <a:bodyPr/>
                  <a:lstStyle/>
                  <a:p>
                    <a:fld id="{F3E23F03-58E4-4C02-9999-29FCD5A4479F}"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7A7E-46AE-BAAB-C815B381BDD5}"/>
                </c:ext>
              </c:extLst>
            </c:dLbl>
            <c:dLbl>
              <c:idx val="132"/>
              <c:tx>
                <c:rich>
                  <a:bodyPr/>
                  <a:lstStyle/>
                  <a:p>
                    <a:fld id="{875C13F4-5E39-44D3-9D68-B53D288456C9}"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356B-4A87-8267-E39776FCD359}"/>
                </c:ext>
              </c:extLst>
            </c:dLbl>
            <c:dLbl>
              <c:idx val="133"/>
              <c:tx>
                <c:rich>
                  <a:bodyPr/>
                  <a:lstStyle/>
                  <a:p>
                    <a:fld id="{6BAEB28C-6926-42A9-B347-DCEADB38BC8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8EB7-4F76-A17C-5665CFD21578}"/>
                </c:ext>
              </c:extLst>
            </c:dLbl>
            <c:spPr>
              <a:solidFill>
                <a:schemeClr val="tx1"/>
              </a:solid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rgbClr val="FFC000"/>
                    </a:solidFill>
                    <a:latin typeface="+mn-lt"/>
                    <a:ea typeface="+mn-ea"/>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'BGS data and map'!$N$7:$N$140</c:f>
              <c:numCache>
                <c:formatCode>#,##0.000;\-#,##0.000;;</c:formatCode>
                <c:ptCount val="13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-2.97</c:v>
                </c:pt>
                <c:pt idx="17">
                  <c:v>0</c:v>
                </c:pt>
                <c:pt idx="18">
                  <c:v>0</c:v>
                </c:pt>
                <c:pt idx="19">
                  <c:v>-2.968</c:v>
                </c:pt>
                <c:pt idx="20">
                  <c:v>0</c:v>
                </c:pt>
                <c:pt idx="21">
                  <c:v>0</c:v>
                </c:pt>
                <c:pt idx="22">
                  <c:v>0</c:v>
                </c:pt>
                <c:pt idx="23">
                  <c:v>0</c:v>
                </c:pt>
                <c:pt idx="24">
                  <c:v>-2.964</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numCache>
            </c:numRef>
          </c:xVal>
          <c:yVal>
            <c:numRef>
              <c:f>'BGS data and map'!$O$7:$O$140</c:f>
              <c:numCache>
                <c:formatCode>#,##0.000;\-#,##0.000;;</c:formatCode>
                <c:ptCount val="13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53.789000000000001</c:v>
                </c:pt>
                <c:pt idx="17">
                  <c:v>0</c:v>
                </c:pt>
                <c:pt idx="18">
                  <c:v>0</c:v>
                </c:pt>
                <c:pt idx="19">
                  <c:v>53.789000000000001</c:v>
                </c:pt>
                <c:pt idx="20">
                  <c:v>0</c:v>
                </c:pt>
                <c:pt idx="21">
                  <c:v>0</c:v>
                </c:pt>
                <c:pt idx="22">
                  <c:v>0</c:v>
                </c:pt>
                <c:pt idx="23">
                  <c:v>0</c:v>
                </c:pt>
                <c:pt idx="24">
                  <c:v>53.786999999999999</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numCache>
            </c:numRef>
          </c:yVal>
          <c:smooth val="0"/>
          <c:extLst>
            <c:ext xmlns:c15="http://schemas.microsoft.com/office/drawing/2012/chart" uri="{02D57815-91ED-43cb-92C2-25804820EDAC}">
              <c15:datalabelsRange>
                <c15:f>'BGS data and map'!$M$7:$M$140</c15:f>
                <c15:dlblRangeCache>
                  <c:ptCount val="134"/>
                  <c:pt idx="0">
                    <c:v>15/08 , -0.2ML</c:v>
                  </c:pt>
                  <c:pt idx="1">
                    <c:v>16/08 , -0.7ML</c:v>
                  </c:pt>
                  <c:pt idx="2">
                    <c:v>16/08 , -0.6ML</c:v>
                  </c:pt>
                  <c:pt idx="3">
                    <c:v>16/08 , -0.4ML</c:v>
                  </c:pt>
                  <c:pt idx="4">
                    <c:v>16/08 , -0.8ML</c:v>
                  </c:pt>
                  <c:pt idx="5">
                    <c:v>16/08 , -0.6ML</c:v>
                  </c:pt>
                  <c:pt idx="6">
                    <c:v>16/08 , -0.6ML</c:v>
                  </c:pt>
                  <c:pt idx="7">
                    <c:v>16/08 , -0.8ML</c:v>
                  </c:pt>
                  <c:pt idx="8">
                    <c:v>16/08 , -0.7ML</c:v>
                  </c:pt>
                  <c:pt idx="9">
                    <c:v>16/08 , -0.6ML</c:v>
                  </c:pt>
                  <c:pt idx="10">
                    <c:v>16/08 , -0.5ML</c:v>
                  </c:pt>
                  <c:pt idx="11">
                    <c:v>16/08 , -0.6ML</c:v>
                  </c:pt>
                  <c:pt idx="12">
                    <c:v>17/08 , -0.8ML</c:v>
                  </c:pt>
                  <c:pt idx="13">
                    <c:v>17/08 , -0.5ML</c:v>
                  </c:pt>
                  <c:pt idx="14">
                    <c:v>17/08 , -1.1ML</c:v>
                  </c:pt>
                  <c:pt idx="15">
                    <c:v>17/08 , -0.6ML</c:v>
                  </c:pt>
                  <c:pt idx="16">
                    <c:v>19/08 , 0.0ML</c:v>
                  </c:pt>
                  <c:pt idx="17">
                    <c:v>19/08 , -0.7ML</c:v>
                  </c:pt>
                  <c:pt idx="18">
                    <c:v>19/08 , -0.3ML</c:v>
                  </c:pt>
                  <c:pt idx="19">
                    <c:v>19/08 , 0.0ML</c:v>
                  </c:pt>
                  <c:pt idx="20">
                    <c:v>19/08 , -0.6ML</c:v>
                  </c:pt>
                  <c:pt idx="21">
                    <c:v>19/08 , -0.5ML</c:v>
                  </c:pt>
                  <c:pt idx="22">
                    <c:v>19/08 , -0.5ML</c:v>
                  </c:pt>
                  <c:pt idx="23">
                    <c:v>20/08 , -0.6ML</c:v>
                  </c:pt>
                  <c:pt idx="24">
                    <c:v>20/08 , 0.0ML</c:v>
                  </c:pt>
                  <c:pt idx="25">
                    <c:v>20/08 , -0.1ML</c:v>
                  </c:pt>
                  <c:pt idx="26">
                    <c:v>20/08 , -0.8ML</c:v>
                  </c:pt>
                  <c:pt idx="27">
                    <c:v>20/08 , -0.7ML</c:v>
                  </c:pt>
                  <c:pt idx="28">
                    <c:v>20/08 , -1.2ML</c:v>
                  </c:pt>
                  <c:pt idx="29">
                    <c:v>20/08 , -0.7ML</c:v>
                  </c:pt>
                  <c:pt idx="30">
                    <c:v>20/08 , -1.0ML</c:v>
                  </c:pt>
                  <c:pt idx="31">
                    <c:v>20/08 , -0.7ML</c:v>
                  </c:pt>
                  <c:pt idx="32">
                    <c:v>20/08 , -0.5ML</c:v>
                  </c:pt>
                  <c:pt idx="33">
                    <c:v>20/08 , -0.5ML</c:v>
                  </c:pt>
                  <c:pt idx="34">
                    <c:v>20/08 , -0.9ML</c:v>
                  </c:pt>
                  <c:pt idx="35">
                    <c:v>20/08 , -0.3ML</c:v>
                  </c:pt>
                  <c:pt idx="36">
                    <c:v>20/08 , -0.5ML</c:v>
                  </c:pt>
                  <c:pt idx="37">
                    <c:v>20/08 , -0.8ML</c:v>
                  </c:pt>
                  <c:pt idx="38">
                    <c:v>20/08 , -0.8ML</c:v>
                  </c:pt>
                  <c:pt idx="39">
                    <c:v>20/08 , -0.9ML</c:v>
                  </c:pt>
                  <c:pt idx="40">
                    <c:v>20/08 , -0.7ML</c:v>
                  </c:pt>
                  <c:pt idx="41">
                    <c:v>20/08 , -1.0ML</c:v>
                  </c:pt>
                  <c:pt idx="42">
                    <c:v>20/08 , -0.9ML</c:v>
                  </c:pt>
                  <c:pt idx="43">
                    <c:v>20/08 , -1.3ML</c:v>
                  </c:pt>
                  <c:pt idx="44">
                    <c:v>20/08 , -1.3ML</c:v>
                  </c:pt>
                  <c:pt idx="45">
                    <c:v>20/08 , -1.4ML</c:v>
                  </c:pt>
                  <c:pt idx="46">
                    <c:v>20/08 , -1.0ML</c:v>
                  </c:pt>
                  <c:pt idx="47">
                    <c:v>21/08 , -0.7ML</c:v>
                  </c:pt>
                  <c:pt idx="48">
                    <c:v>21/08 , -0.3ML</c:v>
                  </c:pt>
                  <c:pt idx="49">
                    <c:v>21/08 , -0.7ML</c:v>
                  </c:pt>
                  <c:pt idx="50">
                    <c:v>21/08 , -0.1ML</c:v>
                  </c:pt>
                  <c:pt idx="51">
                    <c:v>21/08 , -0.6ML</c:v>
                  </c:pt>
                  <c:pt idx="52">
                    <c:v>21/08 , -0.8ML</c:v>
                  </c:pt>
                  <c:pt idx="53">
                    <c:v>21/08 , -0.8ML</c:v>
                  </c:pt>
                  <c:pt idx="54">
                    <c:v>21/08 , -0.9ML</c:v>
                  </c:pt>
                  <c:pt idx="55">
                    <c:v>21/08 , -1.0ML</c:v>
                  </c:pt>
                  <c:pt idx="56">
                    <c:v>21/08 , -0.3ML</c:v>
                  </c:pt>
                  <c:pt idx="57">
                    <c:v>21/08 , -0.8ML</c:v>
                  </c:pt>
                  <c:pt idx="58">
                    <c:v>21/08 , -0.6ML</c:v>
                  </c:pt>
                  <c:pt idx="59">
                    <c:v>21/08 , -0.3ML</c:v>
                  </c:pt>
                  <c:pt idx="60">
                    <c:v>21/08 , -0.7ML</c:v>
                  </c:pt>
                  <c:pt idx="61">
                    <c:v>21/08 , -0.3ML</c:v>
                  </c:pt>
                  <c:pt idx="62">
                    <c:v>21/08 , -0.8ML</c:v>
                  </c:pt>
                  <c:pt idx="63">
                    <c:v>21/08 , -0.4ML</c:v>
                  </c:pt>
                  <c:pt idx="64">
                    <c:v>21/08 , -0.2ML</c:v>
                  </c:pt>
                  <c:pt idx="65">
                    <c:v>21/08 , -0.5ML</c:v>
                  </c:pt>
                  <c:pt idx="66">
                    <c:v>21/08 , -1.0ML</c:v>
                  </c:pt>
                  <c:pt idx="67">
                    <c:v>21/08 , 1.6ML</c:v>
                  </c:pt>
                  <c:pt idx="68">
                    <c:v>21/08 , -0.3ML</c:v>
                  </c:pt>
                  <c:pt idx="69">
                    <c:v>21/08 , -0.3ML</c:v>
                  </c:pt>
                  <c:pt idx="70">
                    <c:v>21/08 , -0.9ML</c:v>
                  </c:pt>
                  <c:pt idx="71">
                    <c:v>21/08 , 0.9ML</c:v>
                  </c:pt>
                  <c:pt idx="72">
                    <c:v>21/08 , -1.1ML</c:v>
                  </c:pt>
                  <c:pt idx="73">
                    <c:v>21/08 , -0.5ML</c:v>
                  </c:pt>
                  <c:pt idx="74">
                    <c:v>22/08 , 0.1ML</c:v>
                  </c:pt>
                  <c:pt idx="75">
                    <c:v>22/08 , 0.3ML</c:v>
                  </c:pt>
                  <c:pt idx="76">
                    <c:v>22/08 , -0.5ML</c:v>
                  </c:pt>
                  <c:pt idx="77">
                    <c:v>22/08 , -0.5ML</c:v>
                  </c:pt>
                  <c:pt idx="78">
                    <c:v>22/08 , 1.0ML</c:v>
                  </c:pt>
                  <c:pt idx="79">
                    <c:v>22/08 , -1.3ML</c:v>
                  </c:pt>
                  <c:pt idx="80">
                    <c:v>22/08 , -0.3ML</c:v>
                  </c:pt>
                  <c:pt idx="81">
                    <c:v>23/08 , -0.6ML</c:v>
                  </c:pt>
                  <c:pt idx="82">
                    <c:v>23/08 , -0.5ML</c:v>
                  </c:pt>
                  <c:pt idx="83">
                    <c:v>23/08 , -1.2ML</c:v>
                  </c:pt>
                  <c:pt idx="84">
                    <c:v>23/08 , 0.4ML</c:v>
                  </c:pt>
                  <c:pt idx="85">
                    <c:v>23/08 , -1.4ML</c:v>
                  </c:pt>
                  <c:pt idx="86">
                    <c:v>23/08 , -0.7ML</c:v>
                  </c:pt>
                  <c:pt idx="87">
                    <c:v>23/08 , -0.5ML</c:v>
                  </c:pt>
                  <c:pt idx="88">
                    <c:v>23/08 , -0.6ML</c:v>
                  </c:pt>
                  <c:pt idx="89">
                    <c:v>23/08 , -0.9ML</c:v>
                  </c:pt>
                  <c:pt idx="90">
                    <c:v>23/08 , -0.1ML</c:v>
                  </c:pt>
                  <c:pt idx="91">
                    <c:v>23/08 , -0.6ML</c:v>
                  </c:pt>
                  <c:pt idx="92">
                    <c:v>23/08 , -0.7ML</c:v>
                  </c:pt>
                  <c:pt idx="93">
                    <c:v>23/08 , -1.2ML</c:v>
                  </c:pt>
                  <c:pt idx="94">
                    <c:v>23/08 , -0.9ML</c:v>
                  </c:pt>
                  <c:pt idx="95">
                    <c:v>23/08 , -1.0ML</c:v>
                  </c:pt>
                  <c:pt idx="96">
                    <c:v>23/08 , 1.1ML</c:v>
                  </c:pt>
                  <c:pt idx="97">
                    <c:v>23/08 , -1.0ML</c:v>
                  </c:pt>
                  <c:pt idx="98">
                    <c:v>24/08 , -1.6ML</c:v>
                  </c:pt>
                  <c:pt idx="99">
                    <c:v>24/08 , -1.7ML</c:v>
                  </c:pt>
                  <c:pt idx="100">
                    <c:v>24/08 , 0.5ML</c:v>
                  </c:pt>
                  <c:pt idx="101">
                    <c:v>24/08 , -1.6ML</c:v>
                  </c:pt>
                  <c:pt idx="102">
                    <c:v>24/08 , -1.1ML</c:v>
                  </c:pt>
                  <c:pt idx="103">
                    <c:v>24/08 , 2.1ML</c:v>
                  </c:pt>
                  <c:pt idx="104">
                    <c:v>25/08 , -1.0ML</c:v>
                  </c:pt>
                  <c:pt idx="105">
                    <c:v>25/08 , -1.6ML</c:v>
                  </c:pt>
                  <c:pt idx="106">
                    <c:v>26/08 , -1.4ML</c:v>
                  </c:pt>
                  <c:pt idx="107">
                    <c:v>26/08 , -1.3ML</c:v>
                  </c:pt>
                  <c:pt idx="108">
                    <c:v>26/08 , 2.9ML</c:v>
                  </c:pt>
                  <c:pt idx="109">
                    <c:v>26/08 , -1.3ML</c:v>
                  </c:pt>
                  <c:pt idx="110">
                    <c:v>26/08 , -1.0ML</c:v>
                  </c:pt>
                  <c:pt idx="111">
                    <c:v>26/08 , -1.0ML</c:v>
                  </c:pt>
                  <c:pt idx="112">
                    <c:v>26/08 , -1.4ML</c:v>
                  </c:pt>
                  <c:pt idx="113">
                    <c:v>26/08 , -0.2ML</c:v>
                  </c:pt>
                  <c:pt idx="114">
                    <c:v>26/08 , 1.0ML</c:v>
                  </c:pt>
                  <c:pt idx="115">
                    <c:v>27/08 , -0.8ML</c:v>
                  </c:pt>
                  <c:pt idx="116">
                    <c:v>27/08 , 0.5ML</c:v>
                  </c:pt>
                  <c:pt idx="117">
                    <c:v>27/08 , -0.6ML</c:v>
                  </c:pt>
                  <c:pt idx="118">
                    <c:v>27/08 , 0.2ML</c:v>
                  </c:pt>
                  <c:pt idx="119">
                    <c:v>27/08 , -0.8ML</c:v>
                  </c:pt>
                  <c:pt idx="120">
                    <c:v>27/08 , -0.7ML</c:v>
                  </c:pt>
                  <c:pt idx="121">
                    <c:v>28/08 , -1.2ML</c:v>
                  </c:pt>
                  <c:pt idx="122">
                    <c:v>29/08 , -1.5ML</c:v>
                  </c:pt>
                  <c:pt idx="123">
                    <c:v>29/08 , -1.0ML</c:v>
                  </c:pt>
                  <c:pt idx="124">
                    <c:v>1/09 , -0.9ML</c:v>
                  </c:pt>
                  <c:pt idx="125">
                    <c:v>2/09 , 0.0ML</c:v>
                  </c:pt>
                  <c:pt idx="126">
                    <c:v>2/09 , 0.2ML</c:v>
                  </c:pt>
                  <c:pt idx="127">
                    <c:v>2/09 , -1.0ML</c:v>
                  </c:pt>
                  <c:pt idx="128">
                    <c:v>8/09 , -1.3ML</c:v>
                  </c:pt>
                  <c:pt idx="129">
                    <c:v>10/09 , -1.0ML</c:v>
                  </c:pt>
                  <c:pt idx="130">
                    <c:v>12/09 , 0.0ML</c:v>
                  </c:pt>
                  <c:pt idx="131">
                    <c:v>14/09 , -0.7ML</c:v>
                  </c:pt>
                  <c:pt idx="132">
                    <c:v>28/09 , -1.3ML</c:v>
                  </c:pt>
                  <c:pt idx="133">
                    <c:v>6/10 , -0.6ML</c:v>
                  </c:pt>
                </c15:dlblRangeCache>
              </c15:datalabelsRange>
            </c:ext>
            <c:ext xmlns:c16="http://schemas.microsoft.com/office/drawing/2014/chart" uri="{C3380CC4-5D6E-409C-BE32-E72D297353CC}">
              <c16:uniqueId val="{00000040-A11B-4220-B2B7-3FC895EC2626}"/>
            </c:ext>
          </c:extLst>
        </c:ser>
        <c:ser>
          <c:idx val="2"/>
          <c:order val="3"/>
          <c:tx>
            <c:v>Trailing</c:v>
          </c:tx>
          <c:spPr>
            <a:ln w="25400" cap="rnd">
              <a:noFill/>
              <a:round/>
            </a:ln>
            <a:effectLst/>
          </c:spPr>
          <c:marker>
            <c:symbol val="x"/>
            <c:size val="9"/>
            <c:spPr>
              <a:solidFill>
                <a:srgbClr val="7030A0"/>
              </a:solidFill>
              <a:ln w="9525">
                <a:solidFill>
                  <a:schemeClr val="accent3"/>
                </a:solidFill>
              </a:ln>
              <a:effectLst/>
            </c:spPr>
          </c:marker>
          <c:dLbls>
            <c:dLbl>
              <c:idx val="0"/>
              <c:tx>
                <c:rich>
                  <a:bodyPr/>
                  <a:lstStyle/>
                  <a:p>
                    <a:fld id="{FE99642D-8A59-41DC-AC5F-64EA40F23C29}"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53-E932-4535-8EA9-B4E7A06287EA}"/>
                </c:ext>
              </c:extLst>
            </c:dLbl>
            <c:dLbl>
              <c:idx val="1"/>
              <c:tx>
                <c:rich>
                  <a:bodyPr/>
                  <a:lstStyle/>
                  <a:p>
                    <a:fld id="{AD366CFC-912C-4F1F-842B-3F3E25672EE3}"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54-E932-4535-8EA9-B4E7A06287EA}"/>
                </c:ext>
              </c:extLst>
            </c:dLbl>
            <c:dLbl>
              <c:idx val="2"/>
              <c:tx>
                <c:rich>
                  <a:bodyPr/>
                  <a:lstStyle/>
                  <a:p>
                    <a:fld id="{17F43190-0ADA-4960-923F-0ABE55B03F1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55-E932-4535-8EA9-B4E7A06287EA}"/>
                </c:ext>
              </c:extLst>
            </c:dLbl>
            <c:dLbl>
              <c:idx val="3"/>
              <c:tx>
                <c:rich>
                  <a:bodyPr/>
                  <a:lstStyle/>
                  <a:p>
                    <a:fld id="{8941A961-57E7-49D6-B03A-02223B5496E7}"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56-E932-4535-8EA9-B4E7A06287EA}"/>
                </c:ext>
              </c:extLst>
            </c:dLbl>
            <c:dLbl>
              <c:idx val="4"/>
              <c:tx>
                <c:rich>
                  <a:bodyPr/>
                  <a:lstStyle/>
                  <a:p>
                    <a:fld id="{A8B1EC2F-C620-4E4E-B9B3-11F5EB12A10C}"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57-E932-4535-8EA9-B4E7A06287EA}"/>
                </c:ext>
              </c:extLst>
            </c:dLbl>
            <c:dLbl>
              <c:idx val="5"/>
              <c:tx>
                <c:rich>
                  <a:bodyPr/>
                  <a:lstStyle/>
                  <a:p>
                    <a:fld id="{5D80911F-F90E-4514-BD46-54CCF89309D3}"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58-E932-4535-8EA9-B4E7A06287EA}"/>
                </c:ext>
              </c:extLst>
            </c:dLbl>
            <c:dLbl>
              <c:idx val="6"/>
              <c:tx>
                <c:rich>
                  <a:bodyPr/>
                  <a:lstStyle/>
                  <a:p>
                    <a:fld id="{E7108C5D-C89E-42F5-BBDA-061426EA9242}"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59-E932-4535-8EA9-B4E7A06287EA}"/>
                </c:ext>
              </c:extLst>
            </c:dLbl>
            <c:dLbl>
              <c:idx val="7"/>
              <c:tx>
                <c:rich>
                  <a:bodyPr/>
                  <a:lstStyle/>
                  <a:p>
                    <a:fld id="{0CA5D93D-FBF4-4C56-87BC-19953F638EA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5A-E932-4535-8EA9-B4E7A06287EA}"/>
                </c:ext>
              </c:extLst>
            </c:dLbl>
            <c:dLbl>
              <c:idx val="8"/>
              <c:tx>
                <c:rich>
                  <a:bodyPr/>
                  <a:lstStyle/>
                  <a:p>
                    <a:fld id="{D68B8921-6595-4B3C-9256-6A4FCF14F4F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5B-E932-4535-8EA9-B4E7A06287EA}"/>
                </c:ext>
              </c:extLst>
            </c:dLbl>
            <c:dLbl>
              <c:idx val="9"/>
              <c:tx>
                <c:rich>
                  <a:bodyPr/>
                  <a:lstStyle/>
                  <a:p>
                    <a:fld id="{59426DB8-5FDB-4122-BB06-368990C884E3}"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5C-E932-4535-8EA9-B4E7A06287EA}"/>
                </c:ext>
              </c:extLst>
            </c:dLbl>
            <c:dLbl>
              <c:idx val="10"/>
              <c:tx>
                <c:rich>
                  <a:bodyPr/>
                  <a:lstStyle/>
                  <a:p>
                    <a:fld id="{D3347A7B-B759-47A8-93A9-20D4B31E3DC7}"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5D-E932-4535-8EA9-B4E7A06287EA}"/>
                </c:ext>
              </c:extLst>
            </c:dLbl>
            <c:dLbl>
              <c:idx val="11"/>
              <c:tx>
                <c:rich>
                  <a:bodyPr/>
                  <a:lstStyle/>
                  <a:p>
                    <a:fld id="{65A5DBF1-FF4A-4A5A-984C-C5976EE5B6F7}"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5E-E932-4535-8EA9-B4E7A06287EA}"/>
                </c:ext>
              </c:extLst>
            </c:dLbl>
            <c:dLbl>
              <c:idx val="12"/>
              <c:tx>
                <c:rich>
                  <a:bodyPr/>
                  <a:lstStyle/>
                  <a:p>
                    <a:fld id="{7F3EB66B-99AE-4279-B28B-A9EB2233E99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5F-E932-4535-8EA9-B4E7A06287EA}"/>
                </c:ext>
              </c:extLst>
            </c:dLbl>
            <c:dLbl>
              <c:idx val="13"/>
              <c:tx>
                <c:rich>
                  <a:bodyPr/>
                  <a:lstStyle/>
                  <a:p>
                    <a:fld id="{6CAABDAF-1187-4FFD-A314-A4EBB08B3F2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60-E932-4535-8EA9-B4E7A06287EA}"/>
                </c:ext>
              </c:extLst>
            </c:dLbl>
            <c:dLbl>
              <c:idx val="14"/>
              <c:tx>
                <c:rich>
                  <a:bodyPr/>
                  <a:lstStyle/>
                  <a:p>
                    <a:fld id="{33084B3F-E39B-4F03-BE8F-51B5980D70D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61-E932-4535-8EA9-B4E7A06287EA}"/>
                </c:ext>
              </c:extLst>
            </c:dLbl>
            <c:dLbl>
              <c:idx val="15"/>
              <c:tx>
                <c:rich>
                  <a:bodyPr/>
                  <a:lstStyle/>
                  <a:p>
                    <a:fld id="{C7D8D881-2299-4FD4-AE15-AF7797D255FB}"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62-E932-4535-8EA9-B4E7A06287EA}"/>
                </c:ext>
              </c:extLst>
            </c:dLbl>
            <c:dLbl>
              <c:idx val="16"/>
              <c:tx>
                <c:rich>
                  <a:bodyPr/>
                  <a:lstStyle/>
                  <a:p>
                    <a:fld id="{244CCAA5-BDA6-4E6E-970D-B1CC998B2BEC}"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63-E932-4535-8EA9-B4E7A06287EA}"/>
                </c:ext>
              </c:extLst>
            </c:dLbl>
            <c:dLbl>
              <c:idx val="17"/>
              <c:tx>
                <c:rich>
                  <a:bodyPr/>
                  <a:lstStyle/>
                  <a:p>
                    <a:fld id="{85E0C02E-E095-4FA6-8806-4B4FAF03C02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64-E932-4535-8EA9-B4E7A06287EA}"/>
                </c:ext>
              </c:extLst>
            </c:dLbl>
            <c:dLbl>
              <c:idx val="18"/>
              <c:tx>
                <c:rich>
                  <a:bodyPr/>
                  <a:lstStyle/>
                  <a:p>
                    <a:fld id="{E3F907CC-08F8-4E0D-B63B-F6B118BDB1E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65-E932-4535-8EA9-B4E7A06287EA}"/>
                </c:ext>
              </c:extLst>
            </c:dLbl>
            <c:dLbl>
              <c:idx val="19"/>
              <c:tx>
                <c:rich>
                  <a:bodyPr/>
                  <a:lstStyle/>
                  <a:p>
                    <a:fld id="{7EF957B2-AEA3-4104-8EC8-B8E8B920520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66-E932-4535-8EA9-B4E7A06287EA}"/>
                </c:ext>
              </c:extLst>
            </c:dLbl>
            <c:dLbl>
              <c:idx val="20"/>
              <c:tx>
                <c:rich>
                  <a:bodyPr/>
                  <a:lstStyle/>
                  <a:p>
                    <a:fld id="{4182DD82-B442-4182-8E14-23170128B386}"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67-E932-4535-8EA9-B4E7A06287EA}"/>
                </c:ext>
              </c:extLst>
            </c:dLbl>
            <c:dLbl>
              <c:idx val="21"/>
              <c:tx>
                <c:rich>
                  <a:bodyPr/>
                  <a:lstStyle/>
                  <a:p>
                    <a:fld id="{21FE278A-F3FD-4FDD-8E3E-289AFEDE2756}"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68-E932-4535-8EA9-B4E7A06287EA}"/>
                </c:ext>
              </c:extLst>
            </c:dLbl>
            <c:dLbl>
              <c:idx val="22"/>
              <c:tx>
                <c:rich>
                  <a:bodyPr/>
                  <a:lstStyle/>
                  <a:p>
                    <a:fld id="{3BA3544F-6802-492D-9DE3-9E3F88220CC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69-E932-4535-8EA9-B4E7A06287EA}"/>
                </c:ext>
              </c:extLst>
            </c:dLbl>
            <c:dLbl>
              <c:idx val="23"/>
              <c:tx>
                <c:rich>
                  <a:bodyPr/>
                  <a:lstStyle/>
                  <a:p>
                    <a:fld id="{3379249C-5685-4F61-B199-DA97707F6297}"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6A-E932-4535-8EA9-B4E7A06287EA}"/>
                </c:ext>
              </c:extLst>
            </c:dLbl>
            <c:dLbl>
              <c:idx val="24"/>
              <c:tx>
                <c:rich>
                  <a:bodyPr/>
                  <a:lstStyle/>
                  <a:p>
                    <a:fld id="{22FCDC58-1422-4533-B50B-49DA99D3879B}"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6B-E932-4535-8EA9-B4E7A06287EA}"/>
                </c:ext>
              </c:extLst>
            </c:dLbl>
            <c:dLbl>
              <c:idx val="25"/>
              <c:tx>
                <c:rich>
                  <a:bodyPr/>
                  <a:lstStyle/>
                  <a:p>
                    <a:fld id="{EE9B9FA0-8523-4C36-82DE-DE081322BB1B}"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6C-E932-4535-8EA9-B4E7A06287EA}"/>
                </c:ext>
              </c:extLst>
            </c:dLbl>
            <c:dLbl>
              <c:idx val="26"/>
              <c:tx>
                <c:rich>
                  <a:bodyPr/>
                  <a:lstStyle/>
                  <a:p>
                    <a:fld id="{FA27BB29-359F-4DAC-88FF-941F091AF1C5}"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6D-E932-4535-8EA9-B4E7A06287EA}"/>
                </c:ext>
              </c:extLst>
            </c:dLbl>
            <c:dLbl>
              <c:idx val="27"/>
              <c:tx>
                <c:rich>
                  <a:bodyPr/>
                  <a:lstStyle/>
                  <a:p>
                    <a:fld id="{56267A4E-E387-4349-A370-BF1E1A24A9CB}"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6E-E932-4535-8EA9-B4E7A06287EA}"/>
                </c:ext>
              </c:extLst>
            </c:dLbl>
            <c:dLbl>
              <c:idx val="28"/>
              <c:tx>
                <c:rich>
                  <a:bodyPr/>
                  <a:lstStyle/>
                  <a:p>
                    <a:fld id="{1EC8A32F-0E85-4B54-8375-1AEB1F71C01A}"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6F-E932-4535-8EA9-B4E7A06287EA}"/>
                </c:ext>
              </c:extLst>
            </c:dLbl>
            <c:dLbl>
              <c:idx val="29"/>
              <c:tx>
                <c:rich>
                  <a:bodyPr/>
                  <a:lstStyle/>
                  <a:p>
                    <a:fld id="{AE994588-18FE-4CD4-8BDF-D8A4463438E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70-E932-4535-8EA9-B4E7A06287EA}"/>
                </c:ext>
              </c:extLst>
            </c:dLbl>
            <c:dLbl>
              <c:idx val="30"/>
              <c:tx>
                <c:rich>
                  <a:bodyPr/>
                  <a:lstStyle/>
                  <a:p>
                    <a:fld id="{7A9494A4-D9BF-4525-9003-DA5FEE5D52F1}"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71-E932-4535-8EA9-B4E7A06287EA}"/>
                </c:ext>
              </c:extLst>
            </c:dLbl>
            <c:dLbl>
              <c:idx val="31"/>
              <c:tx>
                <c:rich>
                  <a:bodyPr/>
                  <a:lstStyle/>
                  <a:p>
                    <a:fld id="{380B1270-7DFF-44CE-AEE9-9F2B8B511E61}"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72-E932-4535-8EA9-B4E7A06287EA}"/>
                </c:ext>
              </c:extLst>
            </c:dLbl>
            <c:dLbl>
              <c:idx val="32"/>
              <c:tx>
                <c:rich>
                  <a:bodyPr/>
                  <a:lstStyle/>
                  <a:p>
                    <a:fld id="{E68D5C19-4B7F-40B8-88C3-5C4EF56C3AF6}"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73-E932-4535-8EA9-B4E7A06287EA}"/>
                </c:ext>
              </c:extLst>
            </c:dLbl>
            <c:dLbl>
              <c:idx val="33"/>
              <c:tx>
                <c:rich>
                  <a:bodyPr/>
                  <a:lstStyle/>
                  <a:p>
                    <a:fld id="{9EE89B09-6496-465C-81FF-D67F93DD259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74-E932-4535-8EA9-B4E7A06287EA}"/>
                </c:ext>
              </c:extLst>
            </c:dLbl>
            <c:dLbl>
              <c:idx val="34"/>
              <c:tx>
                <c:rich>
                  <a:bodyPr/>
                  <a:lstStyle/>
                  <a:p>
                    <a:fld id="{D75AC948-7165-4D09-B413-92CF334FFB63}"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75-E932-4535-8EA9-B4E7A06287EA}"/>
                </c:ext>
              </c:extLst>
            </c:dLbl>
            <c:dLbl>
              <c:idx val="35"/>
              <c:tx>
                <c:rich>
                  <a:bodyPr/>
                  <a:lstStyle/>
                  <a:p>
                    <a:fld id="{566C24D0-C81B-46DF-8548-7C294B616DFB}"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76-E932-4535-8EA9-B4E7A06287EA}"/>
                </c:ext>
              </c:extLst>
            </c:dLbl>
            <c:dLbl>
              <c:idx val="36"/>
              <c:tx>
                <c:rich>
                  <a:bodyPr/>
                  <a:lstStyle/>
                  <a:p>
                    <a:fld id="{06A1A10C-EA67-4656-A4CD-F623A532F4D9}"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77-E932-4535-8EA9-B4E7A06287EA}"/>
                </c:ext>
              </c:extLst>
            </c:dLbl>
            <c:dLbl>
              <c:idx val="37"/>
              <c:tx>
                <c:rich>
                  <a:bodyPr/>
                  <a:lstStyle/>
                  <a:p>
                    <a:fld id="{B3AF00F6-94B2-4D79-9143-A86384C1B012}"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78-E932-4535-8EA9-B4E7A06287EA}"/>
                </c:ext>
              </c:extLst>
            </c:dLbl>
            <c:dLbl>
              <c:idx val="38"/>
              <c:tx>
                <c:rich>
                  <a:bodyPr/>
                  <a:lstStyle/>
                  <a:p>
                    <a:fld id="{E0B61B10-D4B1-47D8-B25D-E40E61DE59F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79-E932-4535-8EA9-B4E7A06287EA}"/>
                </c:ext>
              </c:extLst>
            </c:dLbl>
            <c:dLbl>
              <c:idx val="39"/>
              <c:tx>
                <c:rich>
                  <a:bodyPr/>
                  <a:lstStyle/>
                  <a:p>
                    <a:fld id="{29ACD952-E958-46E4-87ED-1A0EDEACC8E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7A-E932-4535-8EA9-B4E7A06287EA}"/>
                </c:ext>
              </c:extLst>
            </c:dLbl>
            <c:dLbl>
              <c:idx val="40"/>
              <c:tx>
                <c:rich>
                  <a:bodyPr/>
                  <a:lstStyle/>
                  <a:p>
                    <a:fld id="{7D374BA3-5AA5-4CDB-9830-314A7A84CF1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7B-E932-4535-8EA9-B4E7A06287EA}"/>
                </c:ext>
              </c:extLst>
            </c:dLbl>
            <c:dLbl>
              <c:idx val="41"/>
              <c:tx>
                <c:rich>
                  <a:bodyPr/>
                  <a:lstStyle/>
                  <a:p>
                    <a:fld id="{163A1FE7-4526-4DAC-8D03-71E8D64CC87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7C-E932-4535-8EA9-B4E7A06287EA}"/>
                </c:ext>
              </c:extLst>
            </c:dLbl>
            <c:dLbl>
              <c:idx val="42"/>
              <c:tx>
                <c:rich>
                  <a:bodyPr/>
                  <a:lstStyle/>
                  <a:p>
                    <a:fld id="{F98D2A93-D8A3-496F-9E8A-B3B729DA2AE2}"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7D-E932-4535-8EA9-B4E7A06287EA}"/>
                </c:ext>
              </c:extLst>
            </c:dLbl>
            <c:dLbl>
              <c:idx val="43"/>
              <c:tx>
                <c:rich>
                  <a:bodyPr/>
                  <a:lstStyle/>
                  <a:p>
                    <a:fld id="{1C7C88BE-40EB-4F69-977A-ACEA15928A17}"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7E-E932-4535-8EA9-B4E7A06287EA}"/>
                </c:ext>
              </c:extLst>
            </c:dLbl>
            <c:dLbl>
              <c:idx val="44"/>
              <c:tx>
                <c:rich>
                  <a:bodyPr/>
                  <a:lstStyle/>
                  <a:p>
                    <a:fld id="{9412FF95-F587-4EFA-88D1-F1698794EB2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7F-E932-4535-8EA9-B4E7A06287EA}"/>
                </c:ext>
              </c:extLst>
            </c:dLbl>
            <c:dLbl>
              <c:idx val="45"/>
              <c:tx>
                <c:rich>
                  <a:bodyPr/>
                  <a:lstStyle/>
                  <a:p>
                    <a:fld id="{2443197E-E1DB-4B64-B86C-71FF4DD3A621}"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80-E932-4535-8EA9-B4E7A06287EA}"/>
                </c:ext>
              </c:extLst>
            </c:dLbl>
            <c:dLbl>
              <c:idx val="46"/>
              <c:tx>
                <c:rich>
                  <a:bodyPr/>
                  <a:lstStyle/>
                  <a:p>
                    <a:fld id="{31CABA80-2C95-459D-BC5F-1D6AA440D0AC}"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81-E932-4535-8EA9-B4E7A06287EA}"/>
                </c:ext>
              </c:extLst>
            </c:dLbl>
            <c:dLbl>
              <c:idx val="47"/>
              <c:tx>
                <c:rich>
                  <a:bodyPr/>
                  <a:lstStyle/>
                  <a:p>
                    <a:fld id="{DD9710E2-9DCB-47B3-8368-E89F805993D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82-E932-4535-8EA9-B4E7A06287EA}"/>
                </c:ext>
              </c:extLst>
            </c:dLbl>
            <c:dLbl>
              <c:idx val="48"/>
              <c:tx>
                <c:rich>
                  <a:bodyPr/>
                  <a:lstStyle/>
                  <a:p>
                    <a:fld id="{465E9B9B-195A-4D14-A93C-5F1C3440F13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83-E932-4535-8EA9-B4E7A06287EA}"/>
                </c:ext>
              </c:extLst>
            </c:dLbl>
            <c:dLbl>
              <c:idx val="49"/>
              <c:tx>
                <c:rich>
                  <a:bodyPr/>
                  <a:lstStyle/>
                  <a:p>
                    <a:fld id="{50EF58C8-9FD9-4C0E-ACAB-68DC9FBEECD6}"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84-E932-4535-8EA9-B4E7A06287EA}"/>
                </c:ext>
              </c:extLst>
            </c:dLbl>
            <c:dLbl>
              <c:idx val="50"/>
              <c:tx>
                <c:rich>
                  <a:bodyPr/>
                  <a:lstStyle/>
                  <a:p>
                    <a:fld id="{A36C34B6-0C2B-49F7-A894-D3B52E4FF379}"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85-E932-4535-8EA9-B4E7A06287EA}"/>
                </c:ext>
              </c:extLst>
            </c:dLbl>
            <c:dLbl>
              <c:idx val="51"/>
              <c:tx>
                <c:rich>
                  <a:bodyPr/>
                  <a:lstStyle/>
                  <a:p>
                    <a:fld id="{1ADA8BEE-2C59-4A13-A1F7-190F76E998F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86-E932-4535-8EA9-B4E7A06287EA}"/>
                </c:ext>
              </c:extLst>
            </c:dLbl>
            <c:dLbl>
              <c:idx val="52"/>
              <c:tx>
                <c:rich>
                  <a:bodyPr/>
                  <a:lstStyle/>
                  <a:p>
                    <a:fld id="{FE88967C-21A2-47B3-8DBE-7C1B9D9559BA}"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87-E932-4535-8EA9-B4E7A06287EA}"/>
                </c:ext>
              </c:extLst>
            </c:dLbl>
            <c:dLbl>
              <c:idx val="53"/>
              <c:tx>
                <c:rich>
                  <a:bodyPr/>
                  <a:lstStyle/>
                  <a:p>
                    <a:fld id="{978DB215-C3A0-4C30-A383-21513C78BF79}"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88-E932-4535-8EA9-B4E7A06287EA}"/>
                </c:ext>
              </c:extLst>
            </c:dLbl>
            <c:dLbl>
              <c:idx val="54"/>
              <c:tx>
                <c:rich>
                  <a:bodyPr/>
                  <a:lstStyle/>
                  <a:p>
                    <a:fld id="{0AB616A0-77B1-4A1E-8EB1-2FEAB925B71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89-E932-4535-8EA9-B4E7A06287EA}"/>
                </c:ext>
              </c:extLst>
            </c:dLbl>
            <c:dLbl>
              <c:idx val="55"/>
              <c:tx>
                <c:rich>
                  <a:bodyPr/>
                  <a:lstStyle/>
                  <a:p>
                    <a:fld id="{34370849-F6D0-4883-A18F-415C2B56A20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8A-E932-4535-8EA9-B4E7A06287EA}"/>
                </c:ext>
              </c:extLst>
            </c:dLbl>
            <c:dLbl>
              <c:idx val="56"/>
              <c:tx>
                <c:rich>
                  <a:bodyPr/>
                  <a:lstStyle/>
                  <a:p>
                    <a:fld id="{62D77E73-0B55-4CDB-B13D-2BFFEA2088B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8B-E932-4535-8EA9-B4E7A06287EA}"/>
                </c:ext>
              </c:extLst>
            </c:dLbl>
            <c:dLbl>
              <c:idx val="57"/>
              <c:tx>
                <c:rich>
                  <a:bodyPr/>
                  <a:lstStyle/>
                  <a:p>
                    <a:fld id="{796F8615-4153-49BE-8396-239E7B0AAEC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8C-E932-4535-8EA9-B4E7A06287EA}"/>
                </c:ext>
              </c:extLst>
            </c:dLbl>
            <c:dLbl>
              <c:idx val="58"/>
              <c:tx>
                <c:rich>
                  <a:bodyPr/>
                  <a:lstStyle/>
                  <a:p>
                    <a:fld id="{60A9DC30-A370-4B69-92E3-1D3C63522F4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8D-E932-4535-8EA9-B4E7A06287EA}"/>
                </c:ext>
              </c:extLst>
            </c:dLbl>
            <c:dLbl>
              <c:idx val="59"/>
              <c:tx>
                <c:rich>
                  <a:bodyPr/>
                  <a:lstStyle/>
                  <a:p>
                    <a:fld id="{E3D537B2-3C3D-4DD3-B311-ADEE6868723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8E-E932-4535-8EA9-B4E7A06287EA}"/>
                </c:ext>
              </c:extLst>
            </c:dLbl>
            <c:dLbl>
              <c:idx val="60"/>
              <c:tx>
                <c:rich>
                  <a:bodyPr/>
                  <a:lstStyle/>
                  <a:p>
                    <a:fld id="{6D2A2EEC-708C-4349-A8CD-5242BA75169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8F-E932-4535-8EA9-B4E7A06287EA}"/>
                </c:ext>
              </c:extLst>
            </c:dLbl>
            <c:dLbl>
              <c:idx val="61"/>
              <c:tx>
                <c:rich>
                  <a:bodyPr/>
                  <a:lstStyle/>
                  <a:p>
                    <a:fld id="{7DD4C7BB-8424-48E7-905A-65A755EE19D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90-E932-4535-8EA9-B4E7A06287EA}"/>
                </c:ext>
              </c:extLst>
            </c:dLbl>
            <c:dLbl>
              <c:idx val="62"/>
              <c:tx>
                <c:rich>
                  <a:bodyPr/>
                  <a:lstStyle/>
                  <a:p>
                    <a:fld id="{5CB1BB76-F45A-4600-A7AE-DDDD9AF580E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91-E932-4535-8EA9-B4E7A06287EA}"/>
                </c:ext>
              </c:extLst>
            </c:dLbl>
            <c:dLbl>
              <c:idx val="63"/>
              <c:tx>
                <c:rich>
                  <a:bodyPr/>
                  <a:lstStyle/>
                  <a:p>
                    <a:fld id="{E09A3161-1E6E-4B32-9759-3865632B0F9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92-E932-4535-8EA9-B4E7A06287EA}"/>
                </c:ext>
              </c:extLst>
            </c:dLbl>
            <c:dLbl>
              <c:idx val="64"/>
              <c:tx>
                <c:rich>
                  <a:bodyPr/>
                  <a:lstStyle/>
                  <a:p>
                    <a:fld id="{ABEC403A-AB34-4ACD-900D-BE25A1C4B9B2}"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93-E932-4535-8EA9-B4E7A06287EA}"/>
                </c:ext>
              </c:extLst>
            </c:dLbl>
            <c:dLbl>
              <c:idx val="65"/>
              <c:tx>
                <c:rich>
                  <a:bodyPr/>
                  <a:lstStyle/>
                  <a:p>
                    <a:fld id="{C99D31C1-E043-4FAD-AF45-4561988D9EF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94-E932-4535-8EA9-B4E7A06287EA}"/>
                </c:ext>
              </c:extLst>
            </c:dLbl>
            <c:dLbl>
              <c:idx val="66"/>
              <c:tx>
                <c:rich>
                  <a:bodyPr/>
                  <a:lstStyle/>
                  <a:p>
                    <a:fld id="{82EFCC6B-1A59-4433-8560-8E3D859B47A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95-E932-4535-8EA9-B4E7A06287EA}"/>
                </c:ext>
              </c:extLst>
            </c:dLbl>
            <c:dLbl>
              <c:idx val="67"/>
              <c:layout>
                <c:manualLayout>
                  <c:x val="-3.4954364018473093E-2"/>
                  <c:y val="-4.0178161020074939E-2"/>
                </c:manualLayout>
              </c:layout>
              <c:tx>
                <c:rich>
                  <a:bodyPr/>
                  <a:lstStyle/>
                  <a:p>
                    <a:fld id="{EAFC6E73-2EA4-43F3-B029-72B97DB15B26}" type="CELLRANGE">
                      <a:rPr lang="en-US"/>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1-43B5-426D-82F6-42F38BF7D1E5}"/>
                </c:ext>
              </c:extLst>
            </c:dLbl>
            <c:dLbl>
              <c:idx val="68"/>
              <c:tx>
                <c:rich>
                  <a:bodyPr/>
                  <a:lstStyle/>
                  <a:p>
                    <a:fld id="{AFD9188D-FFB5-4A00-B4BA-077F3FB4AE0A}"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96-E932-4535-8EA9-B4E7A06287EA}"/>
                </c:ext>
              </c:extLst>
            </c:dLbl>
            <c:dLbl>
              <c:idx val="69"/>
              <c:tx>
                <c:rich>
                  <a:bodyPr/>
                  <a:lstStyle/>
                  <a:p>
                    <a:fld id="{F10B1E86-4FF7-4F06-80E5-97ACA855E3B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97-E932-4535-8EA9-B4E7A06287EA}"/>
                </c:ext>
              </c:extLst>
            </c:dLbl>
            <c:dLbl>
              <c:idx val="70"/>
              <c:tx>
                <c:rich>
                  <a:bodyPr/>
                  <a:lstStyle/>
                  <a:p>
                    <a:fld id="{2CB82483-5D16-4088-80CD-71FF012912F1}"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98-E932-4535-8EA9-B4E7A06287EA}"/>
                </c:ext>
              </c:extLst>
            </c:dLbl>
            <c:dLbl>
              <c:idx val="71"/>
              <c:layout>
                <c:manualLayout>
                  <c:x val="-4.8398350179424288E-2"/>
                  <c:y val="-4.7268424729499971E-2"/>
                </c:manualLayout>
              </c:layout>
              <c:tx>
                <c:rich>
                  <a:bodyPr/>
                  <a:lstStyle/>
                  <a:p>
                    <a:fld id="{34DDD2FF-3081-4391-85FB-A0FF4DBDBCBB}" type="CELLRANGE">
                      <a:rPr lang="en-US"/>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147-EA96-4512-AF76-01BB8534394B}"/>
                </c:ext>
              </c:extLst>
            </c:dLbl>
            <c:dLbl>
              <c:idx val="72"/>
              <c:tx>
                <c:rich>
                  <a:bodyPr/>
                  <a:lstStyle/>
                  <a:p>
                    <a:fld id="{5DFC50FF-B304-433E-9953-48D55114DF47}"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99-E932-4535-8EA9-B4E7A06287EA}"/>
                </c:ext>
              </c:extLst>
            </c:dLbl>
            <c:dLbl>
              <c:idx val="73"/>
              <c:tx>
                <c:rich>
                  <a:bodyPr/>
                  <a:lstStyle/>
                  <a:p>
                    <a:fld id="{1794A8EF-EE36-4ABF-832B-39D5B8E6879A}"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9A-E932-4535-8EA9-B4E7A06287EA}"/>
                </c:ext>
              </c:extLst>
            </c:dLbl>
            <c:dLbl>
              <c:idx val="74"/>
              <c:tx>
                <c:rich>
                  <a:bodyPr/>
                  <a:lstStyle/>
                  <a:p>
                    <a:fld id="{BEA67372-A91C-49A2-99E5-AA341FAD84F1}"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9B-E932-4535-8EA9-B4E7A06287EA}"/>
                </c:ext>
              </c:extLst>
            </c:dLbl>
            <c:dLbl>
              <c:idx val="75"/>
              <c:tx>
                <c:rich>
                  <a:bodyPr/>
                  <a:lstStyle/>
                  <a:p>
                    <a:fld id="{FB5EF547-77BE-42ED-9AD0-0053E6AF57AB}"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9C-E932-4535-8EA9-B4E7A06287EA}"/>
                </c:ext>
              </c:extLst>
            </c:dLbl>
            <c:dLbl>
              <c:idx val="76"/>
              <c:tx>
                <c:rich>
                  <a:bodyPr/>
                  <a:lstStyle/>
                  <a:p>
                    <a:fld id="{EDC3C1F6-7962-4306-A0AA-B0237AF7B8BB}"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9D-E932-4535-8EA9-B4E7A06287EA}"/>
                </c:ext>
              </c:extLst>
            </c:dLbl>
            <c:dLbl>
              <c:idx val="77"/>
              <c:tx>
                <c:rich>
                  <a:bodyPr/>
                  <a:lstStyle/>
                  <a:p>
                    <a:fld id="{EFFE217F-4FFA-4297-B1F5-D3DC711997F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9E-E932-4535-8EA9-B4E7A06287EA}"/>
                </c:ext>
              </c:extLst>
            </c:dLbl>
            <c:dLbl>
              <c:idx val="78"/>
              <c:layout>
                <c:manualLayout>
                  <c:x val="2.0165979241426688E-2"/>
                  <c:y val="3.78147397835999E-2"/>
                </c:manualLayout>
              </c:layout>
              <c:tx>
                <c:rich>
                  <a:bodyPr/>
                  <a:lstStyle/>
                  <a:p>
                    <a:fld id="{A6013162-5879-48A5-94D8-717722E5EB99}" type="CELLRANGE">
                      <a:rPr lang="en-US"/>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14E-EA96-4512-AF76-01BB8534394B}"/>
                </c:ext>
              </c:extLst>
            </c:dLbl>
            <c:dLbl>
              <c:idx val="79"/>
              <c:tx>
                <c:rich>
                  <a:bodyPr/>
                  <a:lstStyle/>
                  <a:p>
                    <a:fld id="{5064C6C2-A7BC-441C-AB1D-57F755669D4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9F-E932-4535-8EA9-B4E7A06287EA}"/>
                </c:ext>
              </c:extLst>
            </c:dLbl>
            <c:dLbl>
              <c:idx val="80"/>
              <c:tx>
                <c:rich>
                  <a:bodyPr/>
                  <a:lstStyle/>
                  <a:p>
                    <a:fld id="{FC12CFF3-688D-4697-ACD3-12CC6B29ED11}"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A0-E932-4535-8EA9-B4E7A06287EA}"/>
                </c:ext>
              </c:extLst>
            </c:dLbl>
            <c:dLbl>
              <c:idx val="81"/>
              <c:tx>
                <c:rich>
                  <a:bodyPr/>
                  <a:lstStyle/>
                  <a:p>
                    <a:fld id="{747DA644-9412-48B6-87D1-87ADE35662A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A1-E932-4535-8EA9-B4E7A06287EA}"/>
                </c:ext>
              </c:extLst>
            </c:dLbl>
            <c:dLbl>
              <c:idx val="82"/>
              <c:tx>
                <c:rich>
                  <a:bodyPr/>
                  <a:lstStyle/>
                  <a:p>
                    <a:fld id="{4F7F00C5-5652-4E73-8107-C90A50463545}"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A2-E932-4535-8EA9-B4E7A06287EA}"/>
                </c:ext>
              </c:extLst>
            </c:dLbl>
            <c:dLbl>
              <c:idx val="83"/>
              <c:tx>
                <c:rich>
                  <a:bodyPr/>
                  <a:lstStyle/>
                  <a:p>
                    <a:fld id="{75152034-3A70-4A1B-92F6-0C8730C6D7B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A3-E932-4535-8EA9-B4E7A06287EA}"/>
                </c:ext>
              </c:extLst>
            </c:dLbl>
            <c:dLbl>
              <c:idx val="84"/>
              <c:tx>
                <c:rich>
                  <a:bodyPr/>
                  <a:lstStyle/>
                  <a:p>
                    <a:fld id="{7E3B67CC-1995-414C-A8D7-E2E68232D1D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A4-E932-4535-8EA9-B4E7A06287EA}"/>
                </c:ext>
              </c:extLst>
            </c:dLbl>
            <c:dLbl>
              <c:idx val="85"/>
              <c:tx>
                <c:rich>
                  <a:bodyPr/>
                  <a:lstStyle/>
                  <a:p>
                    <a:fld id="{5C82A20B-AA8E-49C4-90C1-B42B002CD886}"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A5-E932-4535-8EA9-B4E7A06287EA}"/>
                </c:ext>
              </c:extLst>
            </c:dLbl>
            <c:dLbl>
              <c:idx val="86"/>
              <c:tx>
                <c:rich>
                  <a:bodyPr/>
                  <a:lstStyle/>
                  <a:p>
                    <a:fld id="{1FE9CCAE-28FB-4419-BC1A-E720F8F3AA8A}"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A6-E932-4535-8EA9-B4E7A06287EA}"/>
                </c:ext>
              </c:extLst>
            </c:dLbl>
            <c:dLbl>
              <c:idx val="87"/>
              <c:tx>
                <c:rich>
                  <a:bodyPr/>
                  <a:lstStyle/>
                  <a:p>
                    <a:fld id="{EDCCDB74-9A98-450E-BFC1-30D790CA77A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A7-E932-4535-8EA9-B4E7A06287EA}"/>
                </c:ext>
              </c:extLst>
            </c:dLbl>
            <c:dLbl>
              <c:idx val="88"/>
              <c:tx>
                <c:rich>
                  <a:bodyPr/>
                  <a:lstStyle/>
                  <a:p>
                    <a:fld id="{F2DDD282-ADF5-4483-BE9B-D9F6A1250882}"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A8-E932-4535-8EA9-B4E7A06287EA}"/>
                </c:ext>
              </c:extLst>
            </c:dLbl>
            <c:dLbl>
              <c:idx val="89"/>
              <c:tx>
                <c:rich>
                  <a:bodyPr/>
                  <a:lstStyle/>
                  <a:p>
                    <a:fld id="{C664D432-FE4D-4EF0-A7BA-74C18B4C1929}"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A9-E932-4535-8EA9-B4E7A06287EA}"/>
                </c:ext>
              </c:extLst>
            </c:dLbl>
            <c:dLbl>
              <c:idx val="90"/>
              <c:tx>
                <c:rich>
                  <a:bodyPr/>
                  <a:lstStyle/>
                  <a:p>
                    <a:fld id="{15482D6F-7182-4C13-A048-22E60753406C}"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AA-E932-4535-8EA9-B4E7A06287EA}"/>
                </c:ext>
              </c:extLst>
            </c:dLbl>
            <c:dLbl>
              <c:idx val="91"/>
              <c:tx>
                <c:rich>
                  <a:bodyPr/>
                  <a:lstStyle/>
                  <a:p>
                    <a:fld id="{10774563-1980-429B-BBB3-C07034139EE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AB-E932-4535-8EA9-B4E7A06287EA}"/>
                </c:ext>
              </c:extLst>
            </c:dLbl>
            <c:dLbl>
              <c:idx val="92"/>
              <c:tx>
                <c:rich>
                  <a:bodyPr/>
                  <a:lstStyle/>
                  <a:p>
                    <a:fld id="{84F2E7FE-647B-46A3-AA96-10B0FAFA8B9A}"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AC-E932-4535-8EA9-B4E7A06287EA}"/>
                </c:ext>
              </c:extLst>
            </c:dLbl>
            <c:dLbl>
              <c:idx val="93"/>
              <c:tx>
                <c:rich>
                  <a:bodyPr/>
                  <a:lstStyle/>
                  <a:p>
                    <a:fld id="{A13D3318-9D67-4AF4-BA17-03B4A588D5F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AD-E932-4535-8EA9-B4E7A06287EA}"/>
                </c:ext>
              </c:extLst>
            </c:dLbl>
            <c:dLbl>
              <c:idx val="94"/>
              <c:tx>
                <c:rich>
                  <a:bodyPr/>
                  <a:lstStyle/>
                  <a:p>
                    <a:fld id="{3C09C59E-AE0C-4895-99CB-3272F8C87BF2}"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AE-E932-4535-8EA9-B4E7A06287EA}"/>
                </c:ext>
              </c:extLst>
            </c:dLbl>
            <c:dLbl>
              <c:idx val="95"/>
              <c:tx>
                <c:rich>
                  <a:bodyPr/>
                  <a:lstStyle/>
                  <a:p>
                    <a:fld id="{8FDC2CED-8CBF-46C1-8B16-62C0A6A1E692}"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AF-E932-4535-8EA9-B4E7A06287EA}"/>
                </c:ext>
              </c:extLst>
            </c:dLbl>
            <c:dLbl>
              <c:idx val="96"/>
              <c:layout>
                <c:manualLayout>
                  <c:x val="-8.6074856750093173E-2"/>
                  <c:y val="-0.10157314528192266"/>
                </c:manualLayout>
              </c:layout>
              <c:tx>
                <c:rich>
                  <a:bodyPr/>
                  <a:lstStyle/>
                  <a:p>
                    <a:fld id="{C58FB904-CF1A-4009-9E0A-E973E8072DCE}" type="CELLRANGE">
                      <a:rPr lang="en-US"/>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ED44-46DB-B5FC-4ADB59DFB5C6}"/>
                </c:ext>
              </c:extLst>
            </c:dLbl>
            <c:dLbl>
              <c:idx val="97"/>
              <c:tx>
                <c:rich>
                  <a:bodyPr/>
                  <a:lstStyle/>
                  <a:p>
                    <a:fld id="{5A7C848E-2183-475D-BD09-768DCA7A112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B0-E932-4535-8EA9-B4E7A06287EA}"/>
                </c:ext>
              </c:extLst>
            </c:dLbl>
            <c:dLbl>
              <c:idx val="98"/>
              <c:tx>
                <c:rich>
                  <a:bodyPr/>
                  <a:lstStyle/>
                  <a:p>
                    <a:fld id="{4BEF65AB-2A8E-400A-A4F7-141C6E2EC807}"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B1-E932-4535-8EA9-B4E7A06287EA}"/>
                </c:ext>
              </c:extLst>
            </c:dLbl>
            <c:dLbl>
              <c:idx val="99"/>
              <c:tx>
                <c:rich>
                  <a:bodyPr/>
                  <a:lstStyle/>
                  <a:p>
                    <a:fld id="{6222F8EC-BCB0-4B6A-B4A5-7E873F1BCEE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B2-E932-4535-8EA9-B4E7A06287EA}"/>
                </c:ext>
              </c:extLst>
            </c:dLbl>
            <c:dLbl>
              <c:idx val="100"/>
              <c:layout>
                <c:manualLayout>
                  <c:x val="3.2266519509711586E-2"/>
                  <c:y val="-6.6168722967206509E-2"/>
                </c:manualLayout>
              </c:layout>
              <c:tx>
                <c:rich>
                  <a:bodyPr/>
                  <a:lstStyle/>
                  <a:p>
                    <a:fld id="{702B4038-11C7-4963-9632-70404BC7402E}" type="CELLRANGE">
                      <a:rPr lang="en-US"/>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3-ED44-46DB-B5FC-4ADB59DFB5C6}"/>
                </c:ext>
              </c:extLst>
            </c:dLbl>
            <c:dLbl>
              <c:idx val="101"/>
              <c:tx>
                <c:rich>
                  <a:bodyPr/>
                  <a:lstStyle/>
                  <a:p>
                    <a:fld id="{D1D74277-4A16-4B3D-95DE-0096E3997C5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B3-E932-4535-8EA9-B4E7A06287EA}"/>
                </c:ext>
              </c:extLst>
            </c:dLbl>
            <c:dLbl>
              <c:idx val="102"/>
              <c:tx>
                <c:rich>
                  <a:bodyPr/>
                  <a:lstStyle/>
                  <a:p>
                    <a:fld id="{686699D9-BE2C-49F0-A6D6-B68FA7CAF82A}"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B4-E932-4535-8EA9-B4E7A06287EA}"/>
                </c:ext>
              </c:extLst>
            </c:dLbl>
            <c:dLbl>
              <c:idx val="103"/>
              <c:layout>
                <c:manualLayout>
                  <c:x val="-2.5543573705807263E-2"/>
                  <c:y val="-6.38123733848249E-2"/>
                </c:manualLayout>
              </c:layout>
              <c:tx>
                <c:rich>
                  <a:bodyPr/>
                  <a:lstStyle/>
                  <a:p>
                    <a:fld id="{1D5D0BE7-D3C0-4724-A90F-F39321FA57F4}" type="CELLRANGE">
                      <a:rPr lang="en-US"/>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18A-EA96-4512-AF76-01BB8534394B}"/>
                </c:ext>
              </c:extLst>
            </c:dLbl>
            <c:dLbl>
              <c:idx val="104"/>
              <c:tx>
                <c:rich>
                  <a:bodyPr/>
                  <a:lstStyle/>
                  <a:p>
                    <a:fld id="{CD7F52C6-2E64-4CA9-AED3-D2E9FCF433B3}"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B5-E932-4535-8EA9-B4E7A06287EA}"/>
                </c:ext>
              </c:extLst>
            </c:dLbl>
            <c:dLbl>
              <c:idx val="105"/>
              <c:tx>
                <c:rich>
                  <a:bodyPr/>
                  <a:lstStyle/>
                  <a:p>
                    <a:fld id="{64132E64-581D-433F-BE3E-3384A16B7F8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B6-E932-4535-8EA9-B4E7A06287EA}"/>
                </c:ext>
              </c:extLst>
            </c:dLbl>
            <c:dLbl>
              <c:idx val="106"/>
              <c:tx>
                <c:rich>
                  <a:bodyPr/>
                  <a:lstStyle/>
                  <a:p>
                    <a:fld id="{31956497-4743-4C83-ABB1-63C373DE2D35}"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B7-E932-4535-8EA9-B4E7A06287EA}"/>
                </c:ext>
              </c:extLst>
            </c:dLbl>
            <c:dLbl>
              <c:idx val="107"/>
              <c:tx>
                <c:rich>
                  <a:bodyPr/>
                  <a:lstStyle/>
                  <a:p>
                    <a:fld id="{F461124A-3EE2-4BC8-8938-A2C6BE87F6B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B8-E932-4535-8EA9-B4E7A06287EA}"/>
                </c:ext>
              </c:extLst>
            </c:dLbl>
            <c:dLbl>
              <c:idx val="108"/>
              <c:layout>
                <c:manualLayout>
                  <c:x val="-3.7473788196667099E-5"/>
                  <c:y val="-0.10397285526966636"/>
                </c:manualLayout>
              </c:layout>
              <c:tx>
                <c:rich>
                  <a:bodyPr/>
                  <a:lstStyle/>
                  <a:p>
                    <a:fld id="{BB280076-5C70-4804-9538-DCC3088888A5}" type="CELLRANGE">
                      <a:rPr lang="en-US"/>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18F-EA96-4512-AF76-01BB8534394B}"/>
                </c:ext>
              </c:extLst>
            </c:dLbl>
            <c:dLbl>
              <c:idx val="109"/>
              <c:tx>
                <c:rich>
                  <a:bodyPr/>
                  <a:lstStyle/>
                  <a:p>
                    <a:fld id="{6D97A671-7B35-458C-B9FB-DB33AF918FAB}"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B9-E932-4535-8EA9-B4E7A06287EA}"/>
                </c:ext>
              </c:extLst>
            </c:dLbl>
            <c:dLbl>
              <c:idx val="110"/>
              <c:tx>
                <c:rich>
                  <a:bodyPr/>
                  <a:lstStyle/>
                  <a:p>
                    <a:fld id="{41A90B3B-9D3C-4915-AC44-1D070DE7B86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BA-E932-4535-8EA9-B4E7A06287EA}"/>
                </c:ext>
              </c:extLst>
            </c:dLbl>
            <c:dLbl>
              <c:idx val="111"/>
              <c:tx>
                <c:rich>
                  <a:bodyPr/>
                  <a:lstStyle/>
                  <a:p>
                    <a:fld id="{D81A0F1A-5EAF-4165-A6B8-B9CB6DF88BA6}"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BB-E932-4535-8EA9-B4E7A06287EA}"/>
                </c:ext>
              </c:extLst>
            </c:dLbl>
            <c:dLbl>
              <c:idx val="112"/>
              <c:tx>
                <c:rich>
                  <a:bodyPr/>
                  <a:lstStyle/>
                  <a:p>
                    <a:fld id="{FE252331-87DF-47C1-AC09-CD7D9F96257A}"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BC-E932-4535-8EA9-B4E7A06287EA}"/>
                </c:ext>
              </c:extLst>
            </c:dLbl>
            <c:dLbl>
              <c:idx val="113"/>
              <c:tx>
                <c:rich>
                  <a:bodyPr/>
                  <a:lstStyle/>
                  <a:p>
                    <a:fld id="{F8151391-C7F6-49A5-A048-36019EE5AC1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BD-E932-4535-8EA9-B4E7A06287EA}"/>
                </c:ext>
              </c:extLst>
            </c:dLbl>
            <c:dLbl>
              <c:idx val="114"/>
              <c:layout>
                <c:manualLayout>
                  <c:x val="4.3006147289136633E-2"/>
                  <c:y val="-3.0740666440125606E-2"/>
                </c:manualLayout>
              </c:layout>
              <c:tx>
                <c:rich>
                  <a:bodyPr/>
                  <a:lstStyle/>
                  <a:p>
                    <a:fld id="{E99DC512-6ADF-403D-8E6B-5F97989B3DA3}" type="CELLRANGE">
                      <a:rPr lang="en-US"/>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7-ED44-46DB-B5FC-4ADB59DFB5C6}"/>
                </c:ext>
              </c:extLst>
            </c:dLbl>
            <c:dLbl>
              <c:idx val="115"/>
              <c:tx>
                <c:rich>
                  <a:bodyPr/>
                  <a:lstStyle/>
                  <a:p>
                    <a:fld id="{B8FAF22A-8BA9-4DD4-B5C8-6AD204F0A6F3}"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BE-E932-4535-8EA9-B4E7A06287EA}"/>
                </c:ext>
              </c:extLst>
            </c:dLbl>
            <c:dLbl>
              <c:idx val="116"/>
              <c:layout>
                <c:manualLayout>
                  <c:x val="1.7464690746504325E-2"/>
                  <c:y val="9.4626175615968554E-3"/>
                </c:manualLayout>
              </c:layout>
              <c:tx>
                <c:rich>
                  <a:bodyPr/>
                  <a:lstStyle/>
                  <a:p>
                    <a:fld id="{31B9FFA0-0C1B-4C24-9A8B-B13858B4EB5D}" type="CELLRANGE">
                      <a:rPr lang="en-US"/>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9-ED44-46DB-B5FC-4ADB59DFB5C6}"/>
                </c:ext>
              </c:extLst>
            </c:dLbl>
            <c:dLbl>
              <c:idx val="117"/>
              <c:tx>
                <c:rich>
                  <a:bodyPr/>
                  <a:lstStyle/>
                  <a:p>
                    <a:fld id="{29646A87-349A-4A01-B24F-37F8CBBAC14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BF-E932-4535-8EA9-B4E7A06287EA}"/>
                </c:ext>
              </c:extLst>
            </c:dLbl>
            <c:dLbl>
              <c:idx val="118"/>
              <c:layout>
                <c:manualLayout>
                  <c:x val="-9.8465899210439411E-17"/>
                  <c:y val="2.6004728132387706E-2"/>
                </c:manualLayout>
              </c:layout>
              <c:tx>
                <c:rich>
                  <a:bodyPr/>
                  <a:lstStyle/>
                  <a:p>
                    <a:fld id="{B2114EA2-CB5F-4EDB-ADCA-DB50B54DA6CF}" type="CELLRANGE">
                      <a:rPr lang="en-US"/>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B-ED44-46DB-B5FC-4ADB59DFB5C6}"/>
                </c:ext>
              </c:extLst>
            </c:dLbl>
            <c:dLbl>
              <c:idx val="119"/>
              <c:tx>
                <c:rich>
                  <a:bodyPr/>
                  <a:lstStyle/>
                  <a:p>
                    <a:fld id="{42134D15-3B1D-49E2-9834-15F1D59032FB}"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C0-E932-4535-8EA9-B4E7A06287EA}"/>
                </c:ext>
              </c:extLst>
            </c:dLbl>
            <c:dLbl>
              <c:idx val="120"/>
              <c:tx>
                <c:rich>
                  <a:bodyPr/>
                  <a:lstStyle/>
                  <a:p>
                    <a:fld id="{BFB4C933-0CB8-476C-B7D4-7F18A853596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C1-E932-4535-8EA9-B4E7A06287EA}"/>
                </c:ext>
              </c:extLst>
            </c:dLbl>
            <c:dLbl>
              <c:idx val="121"/>
              <c:tx>
                <c:rich>
                  <a:bodyPr/>
                  <a:lstStyle/>
                  <a:p>
                    <a:fld id="{2744FA68-30AF-4BC8-876F-ACA07BBD1F9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C2-E932-4535-8EA9-B4E7A06287EA}"/>
                </c:ext>
              </c:extLst>
            </c:dLbl>
            <c:dLbl>
              <c:idx val="122"/>
              <c:tx>
                <c:rich>
                  <a:bodyPr/>
                  <a:lstStyle/>
                  <a:p>
                    <a:fld id="{3430203B-AA8B-4CF5-9AAD-5EDD5899C853}"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C3-E932-4535-8EA9-B4E7A06287EA}"/>
                </c:ext>
              </c:extLst>
            </c:dLbl>
            <c:dLbl>
              <c:idx val="123"/>
              <c:tx>
                <c:rich>
                  <a:bodyPr/>
                  <a:lstStyle/>
                  <a:p>
                    <a:fld id="{695A1684-DDDC-4E8E-A41A-9B1FB69FEA65}"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C4-E932-4535-8EA9-B4E7A06287EA}"/>
                </c:ext>
              </c:extLst>
            </c:dLbl>
            <c:dLbl>
              <c:idx val="124"/>
              <c:tx>
                <c:rich>
                  <a:bodyPr/>
                  <a:lstStyle/>
                  <a:p>
                    <a:fld id="{B3AEF936-43DD-4809-9D48-4C9E9EBFAD49}"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C5-E932-4535-8EA9-B4E7A06287EA}"/>
                </c:ext>
              </c:extLst>
            </c:dLbl>
            <c:dLbl>
              <c:idx val="125"/>
              <c:layout>
                <c:manualLayout>
                  <c:x val="-9.26803985220961E-2"/>
                  <c:y val="2.8376136683485889E-2"/>
                </c:manualLayout>
              </c:layout>
              <c:tx>
                <c:rich>
                  <a:bodyPr/>
                  <a:lstStyle/>
                  <a:p>
                    <a:fld id="{C4E8D117-D434-412F-8415-5B9A61BE2051}" type="CELLRANGE">
                      <a:rPr lang="en-US"/>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491F-4A7A-A7B4-C07AB58651F6}"/>
                </c:ext>
              </c:extLst>
            </c:dLbl>
            <c:dLbl>
              <c:idx val="126"/>
              <c:layout>
                <c:manualLayout>
                  <c:x val="0"/>
                  <c:y val="2.8361054837699868E-2"/>
                </c:manualLayout>
              </c:layout>
              <c:tx>
                <c:rich>
                  <a:bodyPr/>
                  <a:lstStyle/>
                  <a:p>
                    <a:fld id="{9CC2656D-DBA5-4C3F-8FC3-BADC2D53C83D}" type="CELLRANGE">
                      <a:rPr lang="en-US"/>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491F-4A7A-A7B4-C07AB58651F6}"/>
                </c:ext>
              </c:extLst>
            </c:dLbl>
            <c:dLbl>
              <c:idx val="127"/>
              <c:tx>
                <c:rich>
                  <a:bodyPr/>
                  <a:lstStyle/>
                  <a:p>
                    <a:fld id="{B4227642-022E-420E-8853-EEC51E51B4A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1C6-E932-4535-8EA9-B4E7A06287EA}"/>
                </c:ext>
              </c:extLst>
            </c:dLbl>
            <c:dLbl>
              <c:idx val="128"/>
              <c:tx>
                <c:rich>
                  <a:bodyPr/>
                  <a:lstStyle/>
                  <a:p>
                    <a:fld id="{D2130E5B-E77B-4470-A712-8371BE535DB7}"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698B-4D33-8F8B-937A2937EEAE}"/>
                </c:ext>
              </c:extLst>
            </c:dLbl>
            <c:dLbl>
              <c:idx val="129"/>
              <c:tx>
                <c:rich>
                  <a:bodyPr/>
                  <a:lstStyle/>
                  <a:p>
                    <a:fld id="{7FA89FDC-4DFA-4A85-B568-5797C34585E3}"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698B-4D33-8F8B-937A2937EEAE}"/>
                </c:ext>
              </c:extLst>
            </c:dLbl>
            <c:dLbl>
              <c:idx val="130"/>
              <c:tx>
                <c:rich>
                  <a:bodyPr/>
                  <a:lstStyle/>
                  <a:p>
                    <a:fld id="{4435BE77-65AD-452A-819C-AE4D0A702F8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698B-4D33-8F8B-937A2937EEAE}"/>
                </c:ext>
              </c:extLst>
            </c:dLbl>
            <c:dLbl>
              <c:idx val="131"/>
              <c:tx>
                <c:rich>
                  <a:bodyPr/>
                  <a:lstStyle/>
                  <a:p>
                    <a:fld id="{63640DAE-E59F-4BF9-BBD7-FDB07A6F616B}"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7A7E-46AE-BAAB-C815B381BDD5}"/>
                </c:ext>
              </c:extLst>
            </c:dLbl>
            <c:dLbl>
              <c:idx val="132"/>
              <c:tx>
                <c:rich>
                  <a:bodyPr/>
                  <a:lstStyle/>
                  <a:p>
                    <a:fld id="{2991486E-7D67-42DC-B91A-5ABB378B0C8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356B-4A87-8267-E39776FCD359}"/>
                </c:ext>
              </c:extLst>
            </c:dLbl>
            <c:dLbl>
              <c:idx val="133"/>
              <c:tx>
                <c:rich>
                  <a:bodyPr/>
                  <a:lstStyle/>
                  <a:p>
                    <a:fld id="{2D7B6EB3-B2C7-43FC-9E57-C57F3509D0B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8EB7-4F76-A17C-5665CFD21578}"/>
                </c:ext>
              </c:extLst>
            </c:dLbl>
            <c:spPr>
              <a:solidFill>
                <a:schemeClr val="tx1"/>
              </a:solid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bg1"/>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'BGS data and map'!$P$7:$P$140</c:f>
              <c:numCache>
                <c:formatCode>#,##0.000;\-#,##0.000;;</c:formatCode>
                <c:ptCount val="13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-2.96</c:v>
                </c:pt>
                <c:pt idx="68">
                  <c:v>0</c:v>
                </c:pt>
                <c:pt idx="69">
                  <c:v>0</c:v>
                </c:pt>
                <c:pt idx="70">
                  <c:v>0</c:v>
                </c:pt>
                <c:pt idx="71">
                  <c:v>-2.9620000000000002</c:v>
                </c:pt>
                <c:pt idx="72">
                  <c:v>0</c:v>
                </c:pt>
                <c:pt idx="73">
                  <c:v>0</c:v>
                </c:pt>
                <c:pt idx="74">
                  <c:v>0</c:v>
                </c:pt>
                <c:pt idx="75">
                  <c:v>0</c:v>
                </c:pt>
                <c:pt idx="76">
                  <c:v>0</c:v>
                </c:pt>
                <c:pt idx="77">
                  <c:v>0</c:v>
                </c:pt>
                <c:pt idx="78">
                  <c:v>-2.9609999999999999</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-2.964</c:v>
                </c:pt>
                <c:pt idx="97">
                  <c:v>0</c:v>
                </c:pt>
                <c:pt idx="98">
                  <c:v>0</c:v>
                </c:pt>
                <c:pt idx="99">
                  <c:v>0</c:v>
                </c:pt>
                <c:pt idx="100">
                  <c:v>-2.9609999999999999</c:v>
                </c:pt>
                <c:pt idx="101">
                  <c:v>0</c:v>
                </c:pt>
                <c:pt idx="102">
                  <c:v>0</c:v>
                </c:pt>
                <c:pt idx="103">
                  <c:v>-2.9620000000000002</c:v>
                </c:pt>
                <c:pt idx="104">
                  <c:v>0</c:v>
                </c:pt>
                <c:pt idx="105">
                  <c:v>0</c:v>
                </c:pt>
                <c:pt idx="106">
                  <c:v>0</c:v>
                </c:pt>
                <c:pt idx="107">
                  <c:v>0</c:v>
                </c:pt>
                <c:pt idx="108">
                  <c:v>-2.964</c:v>
                </c:pt>
                <c:pt idx="109">
                  <c:v>0</c:v>
                </c:pt>
                <c:pt idx="110">
                  <c:v>0</c:v>
                </c:pt>
                <c:pt idx="111">
                  <c:v>0</c:v>
                </c:pt>
                <c:pt idx="112">
                  <c:v>0</c:v>
                </c:pt>
                <c:pt idx="113">
                  <c:v>0</c:v>
                </c:pt>
                <c:pt idx="114">
                  <c:v>-2.96</c:v>
                </c:pt>
                <c:pt idx="115">
                  <c:v>0</c:v>
                </c:pt>
                <c:pt idx="116">
                  <c:v>-2.9590000000000001</c:v>
                </c:pt>
                <c:pt idx="117">
                  <c:v>0</c:v>
                </c:pt>
                <c:pt idx="118">
                  <c:v>-2.964</c:v>
                </c:pt>
                <c:pt idx="119">
                  <c:v>0</c:v>
                </c:pt>
                <c:pt idx="120">
                  <c:v>0</c:v>
                </c:pt>
                <c:pt idx="121">
                  <c:v>0</c:v>
                </c:pt>
                <c:pt idx="122">
                  <c:v>0</c:v>
                </c:pt>
                <c:pt idx="123">
                  <c:v>0</c:v>
                </c:pt>
                <c:pt idx="124">
                  <c:v>0</c:v>
                </c:pt>
                <c:pt idx="125">
                  <c:v>-2.9660000000000002</c:v>
                </c:pt>
                <c:pt idx="126">
                  <c:v>-2.9630000000000001</c:v>
                </c:pt>
                <c:pt idx="127">
                  <c:v>0</c:v>
                </c:pt>
                <c:pt idx="128">
                  <c:v>0</c:v>
                </c:pt>
                <c:pt idx="129">
                  <c:v>0</c:v>
                </c:pt>
                <c:pt idx="130">
                  <c:v>0</c:v>
                </c:pt>
                <c:pt idx="131">
                  <c:v>0</c:v>
                </c:pt>
                <c:pt idx="132">
                  <c:v>0</c:v>
                </c:pt>
                <c:pt idx="133">
                  <c:v>0</c:v>
                </c:pt>
              </c:numCache>
            </c:numRef>
          </c:xVal>
          <c:yVal>
            <c:numRef>
              <c:f>'BGS data and map'!$Q$7:$Q$140</c:f>
              <c:numCache>
                <c:formatCode>#,##0.000;\-#,##0.000;;</c:formatCode>
                <c:ptCount val="13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53.787999999999997</c:v>
                </c:pt>
                <c:pt idx="68">
                  <c:v>0</c:v>
                </c:pt>
                <c:pt idx="69">
                  <c:v>0</c:v>
                </c:pt>
                <c:pt idx="70">
                  <c:v>0</c:v>
                </c:pt>
                <c:pt idx="71">
                  <c:v>53.786999999999999</c:v>
                </c:pt>
                <c:pt idx="72">
                  <c:v>0</c:v>
                </c:pt>
                <c:pt idx="73">
                  <c:v>0</c:v>
                </c:pt>
                <c:pt idx="74">
                  <c:v>0</c:v>
                </c:pt>
                <c:pt idx="75">
                  <c:v>0</c:v>
                </c:pt>
                <c:pt idx="76">
                  <c:v>0</c:v>
                </c:pt>
                <c:pt idx="77">
                  <c:v>0</c:v>
                </c:pt>
                <c:pt idx="78">
                  <c:v>53.786999999999999</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53.786999999999999</c:v>
                </c:pt>
                <c:pt idx="97">
                  <c:v>0</c:v>
                </c:pt>
                <c:pt idx="98">
                  <c:v>0</c:v>
                </c:pt>
                <c:pt idx="99">
                  <c:v>0</c:v>
                </c:pt>
                <c:pt idx="100">
                  <c:v>53.786999999999999</c:v>
                </c:pt>
                <c:pt idx="101">
                  <c:v>0</c:v>
                </c:pt>
                <c:pt idx="102">
                  <c:v>0</c:v>
                </c:pt>
                <c:pt idx="103">
                  <c:v>53.786999999999999</c:v>
                </c:pt>
                <c:pt idx="104">
                  <c:v>0</c:v>
                </c:pt>
                <c:pt idx="105">
                  <c:v>0</c:v>
                </c:pt>
                <c:pt idx="106">
                  <c:v>0</c:v>
                </c:pt>
                <c:pt idx="107">
                  <c:v>0</c:v>
                </c:pt>
                <c:pt idx="108">
                  <c:v>53.786999999999999</c:v>
                </c:pt>
                <c:pt idx="109">
                  <c:v>0</c:v>
                </c:pt>
                <c:pt idx="110">
                  <c:v>0</c:v>
                </c:pt>
                <c:pt idx="111">
                  <c:v>0</c:v>
                </c:pt>
                <c:pt idx="112">
                  <c:v>0</c:v>
                </c:pt>
                <c:pt idx="113">
                  <c:v>0</c:v>
                </c:pt>
                <c:pt idx="114">
                  <c:v>53.786999999999999</c:v>
                </c:pt>
                <c:pt idx="115">
                  <c:v>0</c:v>
                </c:pt>
                <c:pt idx="116">
                  <c:v>53.786999999999999</c:v>
                </c:pt>
                <c:pt idx="117">
                  <c:v>0</c:v>
                </c:pt>
                <c:pt idx="118">
                  <c:v>53.784999999999997</c:v>
                </c:pt>
                <c:pt idx="119">
                  <c:v>0</c:v>
                </c:pt>
                <c:pt idx="120">
                  <c:v>0</c:v>
                </c:pt>
                <c:pt idx="121">
                  <c:v>0</c:v>
                </c:pt>
                <c:pt idx="122">
                  <c:v>0</c:v>
                </c:pt>
                <c:pt idx="123">
                  <c:v>0</c:v>
                </c:pt>
                <c:pt idx="124">
                  <c:v>0</c:v>
                </c:pt>
                <c:pt idx="125">
                  <c:v>53.786000000000001</c:v>
                </c:pt>
                <c:pt idx="126">
                  <c:v>53.786000000000001</c:v>
                </c:pt>
                <c:pt idx="127">
                  <c:v>0</c:v>
                </c:pt>
                <c:pt idx="128">
                  <c:v>0</c:v>
                </c:pt>
                <c:pt idx="129">
                  <c:v>0</c:v>
                </c:pt>
                <c:pt idx="130">
                  <c:v>0</c:v>
                </c:pt>
                <c:pt idx="131">
                  <c:v>0</c:v>
                </c:pt>
                <c:pt idx="132">
                  <c:v>0</c:v>
                </c:pt>
                <c:pt idx="133">
                  <c:v>0</c:v>
                </c:pt>
              </c:numCache>
            </c:numRef>
          </c:yVal>
          <c:smooth val="0"/>
          <c:extLst>
            <c:ext xmlns:c15="http://schemas.microsoft.com/office/drawing/2012/chart" uri="{02D57815-91ED-43cb-92C2-25804820EDAC}">
              <c15:datalabelsRange>
                <c15:f>'BGS data and map'!$M$7:$M$140</c15:f>
                <c15:dlblRangeCache>
                  <c:ptCount val="134"/>
                  <c:pt idx="0">
                    <c:v>15/08 , -0.2ML</c:v>
                  </c:pt>
                  <c:pt idx="1">
                    <c:v>16/08 , -0.7ML</c:v>
                  </c:pt>
                  <c:pt idx="2">
                    <c:v>16/08 , -0.6ML</c:v>
                  </c:pt>
                  <c:pt idx="3">
                    <c:v>16/08 , -0.4ML</c:v>
                  </c:pt>
                  <c:pt idx="4">
                    <c:v>16/08 , -0.8ML</c:v>
                  </c:pt>
                  <c:pt idx="5">
                    <c:v>16/08 , -0.6ML</c:v>
                  </c:pt>
                  <c:pt idx="6">
                    <c:v>16/08 , -0.6ML</c:v>
                  </c:pt>
                  <c:pt idx="7">
                    <c:v>16/08 , -0.8ML</c:v>
                  </c:pt>
                  <c:pt idx="8">
                    <c:v>16/08 , -0.7ML</c:v>
                  </c:pt>
                  <c:pt idx="9">
                    <c:v>16/08 , -0.6ML</c:v>
                  </c:pt>
                  <c:pt idx="10">
                    <c:v>16/08 , -0.5ML</c:v>
                  </c:pt>
                  <c:pt idx="11">
                    <c:v>16/08 , -0.6ML</c:v>
                  </c:pt>
                  <c:pt idx="12">
                    <c:v>17/08 , -0.8ML</c:v>
                  </c:pt>
                  <c:pt idx="13">
                    <c:v>17/08 , -0.5ML</c:v>
                  </c:pt>
                  <c:pt idx="14">
                    <c:v>17/08 , -1.1ML</c:v>
                  </c:pt>
                  <c:pt idx="15">
                    <c:v>17/08 , -0.6ML</c:v>
                  </c:pt>
                  <c:pt idx="16">
                    <c:v>19/08 , 0.0ML</c:v>
                  </c:pt>
                  <c:pt idx="17">
                    <c:v>19/08 , -0.7ML</c:v>
                  </c:pt>
                  <c:pt idx="18">
                    <c:v>19/08 , -0.3ML</c:v>
                  </c:pt>
                  <c:pt idx="19">
                    <c:v>19/08 , 0.0ML</c:v>
                  </c:pt>
                  <c:pt idx="20">
                    <c:v>19/08 , -0.6ML</c:v>
                  </c:pt>
                  <c:pt idx="21">
                    <c:v>19/08 , -0.5ML</c:v>
                  </c:pt>
                  <c:pt idx="22">
                    <c:v>19/08 , -0.5ML</c:v>
                  </c:pt>
                  <c:pt idx="23">
                    <c:v>20/08 , -0.6ML</c:v>
                  </c:pt>
                  <c:pt idx="24">
                    <c:v>20/08 , 0.0ML</c:v>
                  </c:pt>
                  <c:pt idx="25">
                    <c:v>20/08 , -0.1ML</c:v>
                  </c:pt>
                  <c:pt idx="26">
                    <c:v>20/08 , -0.8ML</c:v>
                  </c:pt>
                  <c:pt idx="27">
                    <c:v>20/08 , -0.7ML</c:v>
                  </c:pt>
                  <c:pt idx="28">
                    <c:v>20/08 , -1.2ML</c:v>
                  </c:pt>
                  <c:pt idx="29">
                    <c:v>20/08 , -0.7ML</c:v>
                  </c:pt>
                  <c:pt idx="30">
                    <c:v>20/08 , -1.0ML</c:v>
                  </c:pt>
                  <c:pt idx="31">
                    <c:v>20/08 , -0.7ML</c:v>
                  </c:pt>
                  <c:pt idx="32">
                    <c:v>20/08 , -0.5ML</c:v>
                  </c:pt>
                  <c:pt idx="33">
                    <c:v>20/08 , -0.5ML</c:v>
                  </c:pt>
                  <c:pt idx="34">
                    <c:v>20/08 , -0.9ML</c:v>
                  </c:pt>
                  <c:pt idx="35">
                    <c:v>20/08 , -0.3ML</c:v>
                  </c:pt>
                  <c:pt idx="36">
                    <c:v>20/08 , -0.5ML</c:v>
                  </c:pt>
                  <c:pt idx="37">
                    <c:v>20/08 , -0.8ML</c:v>
                  </c:pt>
                  <c:pt idx="38">
                    <c:v>20/08 , -0.8ML</c:v>
                  </c:pt>
                  <c:pt idx="39">
                    <c:v>20/08 , -0.9ML</c:v>
                  </c:pt>
                  <c:pt idx="40">
                    <c:v>20/08 , -0.7ML</c:v>
                  </c:pt>
                  <c:pt idx="41">
                    <c:v>20/08 , -1.0ML</c:v>
                  </c:pt>
                  <c:pt idx="42">
                    <c:v>20/08 , -0.9ML</c:v>
                  </c:pt>
                  <c:pt idx="43">
                    <c:v>20/08 , -1.3ML</c:v>
                  </c:pt>
                  <c:pt idx="44">
                    <c:v>20/08 , -1.3ML</c:v>
                  </c:pt>
                  <c:pt idx="45">
                    <c:v>20/08 , -1.4ML</c:v>
                  </c:pt>
                  <c:pt idx="46">
                    <c:v>20/08 , -1.0ML</c:v>
                  </c:pt>
                  <c:pt idx="47">
                    <c:v>21/08 , -0.7ML</c:v>
                  </c:pt>
                  <c:pt idx="48">
                    <c:v>21/08 , -0.3ML</c:v>
                  </c:pt>
                  <c:pt idx="49">
                    <c:v>21/08 , -0.7ML</c:v>
                  </c:pt>
                  <c:pt idx="50">
                    <c:v>21/08 , -0.1ML</c:v>
                  </c:pt>
                  <c:pt idx="51">
                    <c:v>21/08 , -0.6ML</c:v>
                  </c:pt>
                  <c:pt idx="52">
                    <c:v>21/08 , -0.8ML</c:v>
                  </c:pt>
                  <c:pt idx="53">
                    <c:v>21/08 , -0.8ML</c:v>
                  </c:pt>
                  <c:pt idx="54">
                    <c:v>21/08 , -0.9ML</c:v>
                  </c:pt>
                  <c:pt idx="55">
                    <c:v>21/08 , -1.0ML</c:v>
                  </c:pt>
                  <c:pt idx="56">
                    <c:v>21/08 , -0.3ML</c:v>
                  </c:pt>
                  <c:pt idx="57">
                    <c:v>21/08 , -0.8ML</c:v>
                  </c:pt>
                  <c:pt idx="58">
                    <c:v>21/08 , -0.6ML</c:v>
                  </c:pt>
                  <c:pt idx="59">
                    <c:v>21/08 , -0.3ML</c:v>
                  </c:pt>
                  <c:pt idx="60">
                    <c:v>21/08 , -0.7ML</c:v>
                  </c:pt>
                  <c:pt idx="61">
                    <c:v>21/08 , -0.3ML</c:v>
                  </c:pt>
                  <c:pt idx="62">
                    <c:v>21/08 , -0.8ML</c:v>
                  </c:pt>
                  <c:pt idx="63">
                    <c:v>21/08 , -0.4ML</c:v>
                  </c:pt>
                  <c:pt idx="64">
                    <c:v>21/08 , -0.2ML</c:v>
                  </c:pt>
                  <c:pt idx="65">
                    <c:v>21/08 , -0.5ML</c:v>
                  </c:pt>
                  <c:pt idx="66">
                    <c:v>21/08 , -1.0ML</c:v>
                  </c:pt>
                  <c:pt idx="67">
                    <c:v>21/08 , 1.6ML</c:v>
                  </c:pt>
                  <c:pt idx="68">
                    <c:v>21/08 , -0.3ML</c:v>
                  </c:pt>
                  <c:pt idx="69">
                    <c:v>21/08 , -0.3ML</c:v>
                  </c:pt>
                  <c:pt idx="70">
                    <c:v>21/08 , -0.9ML</c:v>
                  </c:pt>
                  <c:pt idx="71">
                    <c:v>21/08 , 0.9ML</c:v>
                  </c:pt>
                  <c:pt idx="72">
                    <c:v>21/08 , -1.1ML</c:v>
                  </c:pt>
                  <c:pt idx="73">
                    <c:v>21/08 , -0.5ML</c:v>
                  </c:pt>
                  <c:pt idx="74">
                    <c:v>22/08 , 0.1ML</c:v>
                  </c:pt>
                  <c:pt idx="75">
                    <c:v>22/08 , 0.3ML</c:v>
                  </c:pt>
                  <c:pt idx="76">
                    <c:v>22/08 , -0.5ML</c:v>
                  </c:pt>
                  <c:pt idx="77">
                    <c:v>22/08 , -0.5ML</c:v>
                  </c:pt>
                  <c:pt idx="78">
                    <c:v>22/08 , 1.0ML</c:v>
                  </c:pt>
                  <c:pt idx="79">
                    <c:v>22/08 , -1.3ML</c:v>
                  </c:pt>
                  <c:pt idx="80">
                    <c:v>22/08 , -0.3ML</c:v>
                  </c:pt>
                  <c:pt idx="81">
                    <c:v>23/08 , -0.6ML</c:v>
                  </c:pt>
                  <c:pt idx="82">
                    <c:v>23/08 , -0.5ML</c:v>
                  </c:pt>
                  <c:pt idx="83">
                    <c:v>23/08 , -1.2ML</c:v>
                  </c:pt>
                  <c:pt idx="84">
                    <c:v>23/08 , 0.4ML</c:v>
                  </c:pt>
                  <c:pt idx="85">
                    <c:v>23/08 , -1.4ML</c:v>
                  </c:pt>
                  <c:pt idx="86">
                    <c:v>23/08 , -0.7ML</c:v>
                  </c:pt>
                  <c:pt idx="87">
                    <c:v>23/08 , -0.5ML</c:v>
                  </c:pt>
                  <c:pt idx="88">
                    <c:v>23/08 , -0.6ML</c:v>
                  </c:pt>
                  <c:pt idx="89">
                    <c:v>23/08 , -0.9ML</c:v>
                  </c:pt>
                  <c:pt idx="90">
                    <c:v>23/08 , -0.1ML</c:v>
                  </c:pt>
                  <c:pt idx="91">
                    <c:v>23/08 , -0.6ML</c:v>
                  </c:pt>
                  <c:pt idx="92">
                    <c:v>23/08 , -0.7ML</c:v>
                  </c:pt>
                  <c:pt idx="93">
                    <c:v>23/08 , -1.2ML</c:v>
                  </c:pt>
                  <c:pt idx="94">
                    <c:v>23/08 , -0.9ML</c:v>
                  </c:pt>
                  <c:pt idx="95">
                    <c:v>23/08 , -1.0ML</c:v>
                  </c:pt>
                  <c:pt idx="96">
                    <c:v>23/08 , 1.1ML</c:v>
                  </c:pt>
                  <c:pt idx="97">
                    <c:v>23/08 , -1.0ML</c:v>
                  </c:pt>
                  <c:pt idx="98">
                    <c:v>24/08 , -1.6ML</c:v>
                  </c:pt>
                  <c:pt idx="99">
                    <c:v>24/08 , -1.7ML</c:v>
                  </c:pt>
                  <c:pt idx="100">
                    <c:v>24/08 , 0.5ML</c:v>
                  </c:pt>
                  <c:pt idx="101">
                    <c:v>24/08 , -1.6ML</c:v>
                  </c:pt>
                  <c:pt idx="102">
                    <c:v>24/08 , -1.1ML</c:v>
                  </c:pt>
                  <c:pt idx="103">
                    <c:v>24/08 , 2.1ML</c:v>
                  </c:pt>
                  <c:pt idx="104">
                    <c:v>25/08 , -1.0ML</c:v>
                  </c:pt>
                  <c:pt idx="105">
                    <c:v>25/08 , -1.6ML</c:v>
                  </c:pt>
                  <c:pt idx="106">
                    <c:v>26/08 , -1.4ML</c:v>
                  </c:pt>
                  <c:pt idx="107">
                    <c:v>26/08 , -1.3ML</c:v>
                  </c:pt>
                  <c:pt idx="108">
                    <c:v>26/08 , 2.9ML</c:v>
                  </c:pt>
                  <c:pt idx="109">
                    <c:v>26/08 , -1.3ML</c:v>
                  </c:pt>
                  <c:pt idx="110">
                    <c:v>26/08 , -1.0ML</c:v>
                  </c:pt>
                  <c:pt idx="111">
                    <c:v>26/08 , -1.0ML</c:v>
                  </c:pt>
                  <c:pt idx="112">
                    <c:v>26/08 , -1.4ML</c:v>
                  </c:pt>
                  <c:pt idx="113">
                    <c:v>26/08 , -0.2ML</c:v>
                  </c:pt>
                  <c:pt idx="114">
                    <c:v>26/08 , 1.0ML</c:v>
                  </c:pt>
                  <c:pt idx="115">
                    <c:v>27/08 , -0.8ML</c:v>
                  </c:pt>
                  <c:pt idx="116">
                    <c:v>27/08 , 0.5ML</c:v>
                  </c:pt>
                  <c:pt idx="117">
                    <c:v>27/08 , -0.6ML</c:v>
                  </c:pt>
                  <c:pt idx="118">
                    <c:v>27/08 , 0.2ML</c:v>
                  </c:pt>
                  <c:pt idx="119">
                    <c:v>27/08 , -0.8ML</c:v>
                  </c:pt>
                  <c:pt idx="120">
                    <c:v>27/08 , -0.7ML</c:v>
                  </c:pt>
                  <c:pt idx="121">
                    <c:v>28/08 , -1.2ML</c:v>
                  </c:pt>
                  <c:pt idx="122">
                    <c:v>29/08 , -1.5ML</c:v>
                  </c:pt>
                  <c:pt idx="123">
                    <c:v>29/08 , -1.0ML</c:v>
                  </c:pt>
                  <c:pt idx="124">
                    <c:v>1/09 , -0.9ML</c:v>
                  </c:pt>
                  <c:pt idx="125">
                    <c:v>2/09 , 0.0ML</c:v>
                  </c:pt>
                  <c:pt idx="126">
                    <c:v>2/09 , 0.2ML</c:v>
                  </c:pt>
                  <c:pt idx="127">
                    <c:v>2/09 , -1.0ML</c:v>
                  </c:pt>
                  <c:pt idx="128">
                    <c:v>8/09 , -1.3ML</c:v>
                  </c:pt>
                  <c:pt idx="129">
                    <c:v>10/09 , -1.0ML</c:v>
                  </c:pt>
                  <c:pt idx="130">
                    <c:v>12/09 , 0.0ML</c:v>
                  </c:pt>
                  <c:pt idx="131">
                    <c:v>14/09 , -0.7ML</c:v>
                  </c:pt>
                  <c:pt idx="132">
                    <c:v>28/09 , -1.3ML</c:v>
                  </c:pt>
                  <c:pt idx="133">
                    <c:v>6/10 , -0.6ML</c:v>
                  </c:pt>
                </c15:dlblRangeCache>
              </c15:datalabelsRange>
            </c:ext>
            <c:ext xmlns:c16="http://schemas.microsoft.com/office/drawing/2014/chart" uri="{C3380CC4-5D6E-409C-BE32-E72D297353CC}">
              <c16:uniqueId val="{00000041-A11B-4220-B2B7-3FC895EC2626}"/>
            </c:ext>
          </c:extLst>
        </c:ser>
        <c:dLbls>
          <c:showLegendKey val="0"/>
          <c:showVal val="0"/>
          <c:showCatName val="0"/>
          <c:showSerName val="0"/>
          <c:showPercent val="0"/>
          <c:showBubbleSize val="0"/>
        </c:dLbls>
        <c:axId val="181432736"/>
        <c:axId val="181429208"/>
      </c:scatterChart>
      <c:valAx>
        <c:axId val="181432736"/>
        <c:scaling>
          <c:orientation val="minMax"/>
          <c:max val="-2.944"/>
          <c:min val="-2.98"/>
        </c:scaling>
        <c:delete val="0"/>
        <c:axPos val="b"/>
        <c:majorGridlines>
          <c:spPr>
            <a:ln w="9525" cap="flat" cmpd="sng" algn="ctr">
              <a:solidFill>
                <a:schemeClr val="bg1">
                  <a:alpha val="23000"/>
                </a:schemeClr>
              </a:solidFill>
              <a:round/>
            </a:ln>
            <a:effectLst/>
          </c:spPr>
        </c:majorGridlines>
        <c:numFmt formatCode="#,##0.000;\-#,##0.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1429208"/>
        <c:crosses val="autoZero"/>
        <c:crossBetween val="midCat"/>
      </c:valAx>
      <c:valAx>
        <c:axId val="181429208"/>
        <c:scaling>
          <c:orientation val="minMax"/>
          <c:max val="53.791000000000004"/>
          <c:min val="53.78"/>
        </c:scaling>
        <c:delete val="0"/>
        <c:axPos val="l"/>
        <c:majorGridlines>
          <c:spPr>
            <a:ln w="9525" cap="flat" cmpd="sng" algn="ctr">
              <a:solidFill>
                <a:schemeClr val="bg1">
                  <a:alpha val="23000"/>
                </a:schemeClr>
              </a:solidFill>
              <a:round/>
            </a:ln>
            <a:effectLst/>
          </c:spPr>
        </c:majorGridlines>
        <c:numFmt formatCode="#,##0.000;\-#,##0.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1432736"/>
        <c:crossesAt val="-2.98"/>
        <c:crossBetween val="midCat"/>
        <c:majorUnit val="5.000000000000001E-3"/>
      </c:valAx>
      <c:spPr>
        <a:blipFill dpi="0" rotWithShape="1">
          <a:blip xmlns:r="http://schemas.openxmlformats.org/officeDocument/2006/relationships" r:embed="rId3">
            <a:alphaModFix amt="98000"/>
          </a:blip>
          <a:srcRect/>
          <a:stretch>
            <a:fillRect/>
          </a:stretch>
        </a:blipFill>
        <a:ln>
          <a:noFill/>
        </a:ln>
        <a:effectLst/>
      </c:spPr>
    </c:plotArea>
    <c:legend>
      <c:legendPos val="r"/>
      <c:layout>
        <c:manualLayout>
          <c:xMode val="edge"/>
          <c:yMode val="edge"/>
          <c:x val="0.8305331549832583"/>
          <c:y val="0.73009236817759615"/>
          <c:w val="8.2761368132162061E-2"/>
          <c:h val="0.16432358780938275"/>
        </c:manualLayout>
      </c:layout>
      <c:overlay val="0"/>
      <c:spPr>
        <a:solidFill>
          <a:schemeClr val="bg2">
            <a:alpha val="88000"/>
          </a:schemeClr>
        </a:solid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2</xdr:row>
      <xdr:rowOff>38100</xdr:rowOff>
    </xdr:from>
    <xdr:to>
      <xdr:col>8</xdr:col>
      <xdr:colOff>771526</xdr:colOff>
      <xdr:row>4</xdr:row>
      <xdr:rowOff>19050</xdr:rowOff>
    </xdr:to>
    <xdr:graphicFrame macro="">
      <xdr:nvGraphicFramePr>
        <xdr:cNvPr id="2" name="Chart 1">
          <a:extLst>
            <a:ext uri="{FF2B5EF4-FFF2-40B4-BE49-F238E27FC236}">
              <a16:creationId xmlns:a16="http://schemas.microsoft.com/office/drawing/2014/main" id="{6D31B154-24F0-497A-A0B4-049092F2376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18</xdr:col>
      <xdr:colOff>819150</xdr:colOff>
      <xdr:row>2</xdr:row>
      <xdr:rowOff>57150</xdr:rowOff>
    </xdr:from>
    <xdr:ext cx="4657725" cy="1470146"/>
    <xdr:sp macro="" textlink="">
      <xdr:nvSpPr>
        <xdr:cNvPr id="3" name="TextBox 2">
          <a:extLst>
            <a:ext uri="{FF2B5EF4-FFF2-40B4-BE49-F238E27FC236}">
              <a16:creationId xmlns:a16="http://schemas.microsoft.com/office/drawing/2014/main" id="{3BF696D8-84CD-45D7-84DB-01B4393585EA}"/>
            </a:ext>
          </a:extLst>
        </xdr:cNvPr>
        <xdr:cNvSpPr txBox="1"/>
      </xdr:nvSpPr>
      <xdr:spPr>
        <a:xfrm>
          <a:off x="9744075" y="581025"/>
          <a:ext cx="4657725" cy="1470146"/>
        </a:xfrm>
        <a:prstGeom prst="rect">
          <a:avLst/>
        </a:prstGeom>
        <a:solidFill>
          <a:schemeClr val="bg1"/>
        </a:solidFill>
        <a:ln>
          <a:solidFill>
            <a:schemeClr val="bg2">
              <a:lumMod val="2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sz="1100" b="1"/>
            <a:t>Notes</a:t>
          </a:r>
        </a:p>
        <a:p>
          <a:endParaRPr lang="en-GB" sz="1100" b="1"/>
        </a:p>
        <a:p>
          <a:r>
            <a:rPr lang="en-GB" sz="1100" b="0"/>
            <a:t>There is a table listing the </a:t>
          </a:r>
          <a:r>
            <a:rPr lang="en-GB" sz="1100" b="0" baseline="0"/>
            <a:t>tremors around Preston New Road since fracking began below the graphic.</a:t>
          </a:r>
        </a:p>
        <a:p>
          <a:r>
            <a:rPr lang="en-GB" sz="1100" b="0" baseline="0"/>
            <a:t>The data in the table comes from British Geological Survey (BGS) data</a:t>
          </a:r>
          <a:endParaRPr lang="en-GB" sz="1100" b="0"/>
        </a:p>
        <a:p>
          <a:endParaRPr lang="en-GB" sz="1100" b="0"/>
        </a:p>
        <a:p>
          <a:r>
            <a:rPr lang="en-GB" sz="1100" b="0"/>
            <a:t>If you are viewing this in Excel, you can filter the</a:t>
          </a:r>
          <a:r>
            <a:rPr lang="en-GB" sz="1100" b="0" baseline="0"/>
            <a:t> display on the chart using the drop-down arrows on the table headings or use the date filter below</a:t>
          </a:r>
          <a:endParaRPr lang="en-GB" sz="1100" b="0"/>
        </a:p>
      </xdr:txBody>
    </xdr:sp>
    <xdr:clientData/>
  </xdr:oneCellAnchor>
  <xdr:twoCellAnchor editAs="absolute">
    <xdr:from>
      <xdr:col>18</xdr:col>
      <xdr:colOff>809625</xdr:colOff>
      <xdr:row>3</xdr:row>
      <xdr:rowOff>1495425</xdr:rowOff>
    </xdr:from>
    <xdr:to>
      <xdr:col>20</xdr:col>
      <xdr:colOff>413809</xdr:colOff>
      <xdr:row>3</xdr:row>
      <xdr:rowOff>4019550</xdr:rowOff>
    </xdr:to>
    <mc:AlternateContent xmlns:mc="http://schemas.openxmlformats.org/markup-compatibility/2006" xmlns:sle15="http://schemas.microsoft.com/office/drawing/2012/slicer">
      <mc:Choice Requires="sle15">
        <xdr:graphicFrame macro="">
          <xdr:nvGraphicFramePr>
            <xdr:cNvPr id="6" name="Date">
              <a:extLst>
                <a:ext uri="{FF2B5EF4-FFF2-40B4-BE49-F238E27FC236}">
                  <a16:creationId xmlns:a16="http://schemas.microsoft.com/office/drawing/2014/main" id="{C06CF145-E681-48F5-B0CB-27EF31580F2F}"/>
                </a:ext>
              </a:extLst>
            </xdr:cNvPr>
            <xdr:cNvGraphicFramePr/>
          </xdr:nvGraphicFramePr>
          <xdr:xfrm>
            <a:off x="0" y="0"/>
            <a:ext cx="0" cy="0"/>
          </xdr:xfrm>
          <a:graphic>
            <a:graphicData uri="http://schemas.microsoft.com/office/drawing/2010/slicer">
              <sle:slicer xmlns:sle="http://schemas.microsoft.com/office/drawing/2010/slicer" name="Date"/>
            </a:graphicData>
          </a:graphic>
        </xdr:graphicFrame>
      </mc:Choice>
      <mc:Fallback xmlns="">
        <xdr:sp macro="" textlink="">
          <xdr:nvSpPr>
            <xdr:cNvPr id="0" name=""/>
            <xdr:cNvSpPr>
              <a:spLocks noTextEdit="1"/>
            </xdr:cNvSpPr>
          </xdr:nvSpPr>
          <xdr:spPr>
            <a:xfrm>
              <a:off x="10668000" y="2209800"/>
              <a:ext cx="1828800" cy="2524125"/>
            </a:xfrm>
            <a:prstGeom prst="rect">
              <a:avLst/>
            </a:prstGeom>
            <a:solidFill>
              <a:prstClr val="white"/>
            </a:solidFill>
            <a:ln w="1">
              <a:solidFill>
                <a:prstClr val="green"/>
              </a:solidFill>
            </a:ln>
          </xdr:spPr>
          <xdr:txBody>
            <a:bodyPr vertOverflow="clip" horzOverflow="clip"/>
            <a:lstStyle/>
            <a:p>
              <a:r>
                <a:rPr lang="en-GB"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85725</xdr:colOff>
      <xdr:row>1</xdr:row>
      <xdr:rowOff>180976</xdr:rowOff>
    </xdr:from>
    <xdr:to>
      <xdr:col>24</xdr:col>
      <xdr:colOff>238125</xdr:colOff>
      <xdr:row>11</xdr:row>
      <xdr:rowOff>180976</xdr:rowOff>
    </xdr:to>
    <mc:AlternateContent xmlns:mc="http://schemas.openxmlformats.org/markup-compatibility/2006" xmlns:a14="http://schemas.microsoft.com/office/drawing/2010/main">
      <mc:Choice Requires="a14">
        <xdr:graphicFrame macro="">
          <xdr:nvGraphicFramePr>
            <xdr:cNvPr id="2" name="Type">
              <a:extLst>
                <a:ext uri="{FF2B5EF4-FFF2-40B4-BE49-F238E27FC236}">
                  <a16:creationId xmlns:a16="http://schemas.microsoft.com/office/drawing/2014/main" id="{19B9EA53-D237-4CE7-81C6-5FBF18ADF5EA}"/>
                </a:ext>
              </a:extLst>
            </xdr:cNvPr>
            <xdr:cNvGraphicFramePr/>
          </xdr:nvGraphicFramePr>
          <xdr:xfrm>
            <a:off x="0" y="0"/>
            <a:ext cx="0" cy="0"/>
          </xdr:xfrm>
          <a:graphic>
            <a:graphicData uri="http://schemas.microsoft.com/office/drawing/2010/slicer">
              <sle:slicer xmlns:sle="http://schemas.microsoft.com/office/drawing/2010/slicer" name="Type"/>
            </a:graphicData>
          </a:graphic>
        </xdr:graphicFrame>
      </mc:Choice>
      <mc:Fallback xmlns="">
        <xdr:sp macro="" textlink="">
          <xdr:nvSpPr>
            <xdr:cNvPr id="0" name=""/>
            <xdr:cNvSpPr>
              <a:spLocks noTextEdit="1"/>
            </xdr:cNvSpPr>
          </xdr:nvSpPr>
          <xdr:spPr>
            <a:xfrm>
              <a:off x="13020675" y="371476"/>
              <a:ext cx="1828800" cy="1905000"/>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Ruth Hayhurst" refreshedDate="43746.446047106481" createdVersion="6" refreshedVersion="6" minRefreshableVersion="3" recordCount="134" xr:uid="{00000000-000A-0000-FFFF-FFFF08000000}">
  <cacheSource type="worksheet">
    <worksheetSource name="tremor"/>
  </cacheSource>
  <cacheFields count="20">
    <cacheField name="Date and time" numFmtId="169">
      <sharedItems containsSemiMixedTypes="0" containsNonDate="0" containsDate="1" containsString="0" minDate="2019-08-15T12:05:02" maxDate="2019-10-06T00:26:46"/>
    </cacheField>
    <cacheField name="Date" numFmtId="167">
      <sharedItems containsSemiMixedTypes="0" containsNonDate="0" containsDate="1" containsString="0" minDate="2019-08-15T00:00:00" maxDate="2019-10-07T00:00:00" count="22">
        <d v="2019-08-15T00:00:00"/>
        <d v="2019-08-16T00:00:00"/>
        <d v="2019-08-17T00:00:00"/>
        <d v="2019-08-19T00:00:00"/>
        <d v="2019-08-20T00:00:00"/>
        <d v="2019-08-21T00:00:00"/>
        <d v="2019-08-22T00:00:00"/>
        <d v="2019-08-23T00:00:00"/>
        <d v="2019-08-24T00:00:00"/>
        <d v="2019-08-25T00:00:00"/>
        <d v="2019-08-26T00:00:00"/>
        <d v="2019-08-27T00:00:00"/>
        <d v="2019-08-28T00:00:00"/>
        <d v="2019-08-29T00:00:00"/>
        <d v="2019-09-01T00:00:00"/>
        <d v="2019-09-02T00:00:00"/>
        <d v="2019-09-08T00:00:00"/>
        <d v="2019-09-10T00:00:00"/>
        <d v="2019-09-12T00:00:00"/>
        <d v="2019-09-14T00:00:00"/>
        <d v="2019-09-28T00:00:00"/>
        <d v="2019-10-06T00:00:00"/>
      </sharedItems>
      <fieldGroup par="19" base="1">
        <rangePr groupBy="days" startDate="2019-08-15T00:00:00" endDate="2019-10-07T00:00:00"/>
        <groupItems count="368">
          <s v="&lt;15/08/2019"/>
          <s v="01-Jan"/>
          <s v="02-Jan"/>
          <s v="03-Jan"/>
          <s v="04-Jan"/>
          <s v="05-Jan"/>
          <s v="06-Jan"/>
          <s v="07-Jan"/>
          <s v="08-Jan"/>
          <s v="09-Jan"/>
          <s v="10-Jan"/>
          <s v="11-Jan"/>
          <s v="12-Jan"/>
          <s v="13-Jan"/>
          <s v="14-Jan"/>
          <s v="15-Jan"/>
          <s v="16-Jan"/>
          <s v="17-Jan"/>
          <s v="18-Jan"/>
          <s v="19-Jan"/>
          <s v="20-Jan"/>
          <s v="21-Jan"/>
          <s v="22-Jan"/>
          <s v="23-Jan"/>
          <s v="24-Jan"/>
          <s v="25-Jan"/>
          <s v="26-Jan"/>
          <s v="27-Jan"/>
          <s v="28-Jan"/>
          <s v="29-Jan"/>
          <s v="30-Jan"/>
          <s v="31-Jan"/>
          <s v="01-Feb"/>
          <s v="02-Feb"/>
          <s v="03-Feb"/>
          <s v="04-Feb"/>
          <s v="05-Feb"/>
          <s v="06-Feb"/>
          <s v="07-Feb"/>
          <s v="08-Feb"/>
          <s v="09-Feb"/>
          <s v="10-Feb"/>
          <s v="11-Feb"/>
          <s v="12-Feb"/>
          <s v="13-Feb"/>
          <s v="14-Feb"/>
          <s v="15-Feb"/>
          <s v="16-Feb"/>
          <s v="17-Feb"/>
          <s v="18-Feb"/>
          <s v="19-Feb"/>
          <s v="20-Feb"/>
          <s v="21-Feb"/>
          <s v="22-Feb"/>
          <s v="23-Feb"/>
          <s v="24-Feb"/>
          <s v="25-Feb"/>
          <s v="26-Feb"/>
          <s v="27-Feb"/>
          <s v="28-Feb"/>
          <s v="29-Feb"/>
          <s v="01-Mar"/>
          <s v="02-Mar"/>
          <s v="03-Mar"/>
          <s v="04-Mar"/>
          <s v="05-Mar"/>
          <s v="06-Mar"/>
          <s v="07-Mar"/>
          <s v="08-Mar"/>
          <s v="09-Mar"/>
          <s v="10-Mar"/>
          <s v="11-Mar"/>
          <s v="12-Mar"/>
          <s v="13-Mar"/>
          <s v="14-Mar"/>
          <s v="15-Mar"/>
          <s v="16-Mar"/>
          <s v="17-Mar"/>
          <s v="18-Mar"/>
          <s v="19-Mar"/>
          <s v="20-Mar"/>
          <s v="21-Mar"/>
          <s v="22-Mar"/>
          <s v="23-Mar"/>
          <s v="24-Mar"/>
          <s v="25-Mar"/>
          <s v="26-Mar"/>
          <s v="27-Mar"/>
          <s v="28-Mar"/>
          <s v="29-Mar"/>
          <s v="30-Mar"/>
          <s v="31-Mar"/>
          <s v="01-Apr"/>
          <s v="02-Apr"/>
          <s v="03-Apr"/>
          <s v="04-Apr"/>
          <s v="05-Apr"/>
          <s v="06-Apr"/>
          <s v="07-Apr"/>
          <s v="08-Apr"/>
          <s v="09-Apr"/>
          <s v="10-Apr"/>
          <s v="11-Apr"/>
          <s v="12-Apr"/>
          <s v="13-Apr"/>
          <s v="14-Apr"/>
          <s v="15-Apr"/>
          <s v="16-Apr"/>
          <s v="17-Apr"/>
          <s v="18-Apr"/>
          <s v="19-Apr"/>
          <s v="20-Apr"/>
          <s v="21-Apr"/>
          <s v="22-Apr"/>
          <s v="23-Apr"/>
          <s v="24-Apr"/>
          <s v="25-Apr"/>
          <s v="26-Apr"/>
          <s v="27-Apr"/>
          <s v="28-Apr"/>
          <s v="29-Apr"/>
          <s v="30-Apr"/>
          <s v="01-May"/>
          <s v="02-May"/>
          <s v="03-May"/>
          <s v="04-May"/>
          <s v="05-May"/>
          <s v="06-May"/>
          <s v="07-May"/>
          <s v="08-May"/>
          <s v="09-May"/>
          <s v="10-May"/>
          <s v="11-May"/>
          <s v="12-May"/>
          <s v="13-May"/>
          <s v="14-May"/>
          <s v="15-May"/>
          <s v="16-May"/>
          <s v="17-May"/>
          <s v="18-May"/>
          <s v="19-May"/>
          <s v="20-May"/>
          <s v="21-May"/>
          <s v="22-May"/>
          <s v="23-May"/>
          <s v="24-May"/>
          <s v="25-May"/>
          <s v="26-May"/>
          <s v="27-May"/>
          <s v="28-May"/>
          <s v="29-May"/>
          <s v="30-May"/>
          <s v="31-May"/>
          <s v="01-Jun"/>
          <s v="02-Jun"/>
          <s v="03-Jun"/>
          <s v="04-Jun"/>
          <s v="05-Jun"/>
          <s v="06-Jun"/>
          <s v="07-Jun"/>
          <s v="08-Jun"/>
          <s v="09-Jun"/>
          <s v="10-Jun"/>
          <s v="11-Jun"/>
          <s v="12-Jun"/>
          <s v="13-Jun"/>
          <s v="14-Jun"/>
          <s v="15-Jun"/>
          <s v="16-Jun"/>
          <s v="17-Jun"/>
          <s v="18-Jun"/>
          <s v="19-Jun"/>
          <s v="20-Jun"/>
          <s v="21-Jun"/>
          <s v="22-Jun"/>
          <s v="23-Jun"/>
          <s v="24-Jun"/>
          <s v="25-Jun"/>
          <s v="26-Jun"/>
          <s v="27-Jun"/>
          <s v="28-Jun"/>
          <s v="29-Jun"/>
          <s v="30-Jun"/>
          <s v="01-Jul"/>
          <s v="02-Jul"/>
          <s v="03-Jul"/>
          <s v="04-Jul"/>
          <s v="05-Jul"/>
          <s v="06-Jul"/>
          <s v="07-Jul"/>
          <s v="08-Jul"/>
          <s v="09-Jul"/>
          <s v="10-Jul"/>
          <s v="11-Jul"/>
          <s v="12-Jul"/>
          <s v="13-Jul"/>
          <s v="14-Jul"/>
          <s v="15-Jul"/>
          <s v="16-Jul"/>
          <s v="17-Jul"/>
          <s v="18-Jul"/>
          <s v="19-Jul"/>
          <s v="20-Jul"/>
          <s v="21-Jul"/>
          <s v="22-Jul"/>
          <s v="23-Jul"/>
          <s v="24-Jul"/>
          <s v="25-Jul"/>
          <s v="26-Jul"/>
          <s v="27-Jul"/>
          <s v="28-Jul"/>
          <s v="29-Jul"/>
          <s v="30-Jul"/>
          <s v="31-Jul"/>
          <s v="01-Aug"/>
          <s v="02-Aug"/>
          <s v="03-Aug"/>
          <s v="04-Aug"/>
          <s v="05-Aug"/>
          <s v="06-Aug"/>
          <s v="07-Aug"/>
          <s v="08-Aug"/>
          <s v="09-Aug"/>
          <s v="10-Aug"/>
          <s v="11-Aug"/>
          <s v="12-Aug"/>
          <s v="13-Aug"/>
          <s v="14-Aug"/>
          <s v="15-Aug"/>
          <s v="16-Aug"/>
          <s v="17-Aug"/>
          <s v="18-Aug"/>
          <s v="19-Aug"/>
          <s v="20-Aug"/>
          <s v="21-Aug"/>
          <s v="22-Aug"/>
          <s v="23-Aug"/>
          <s v="24-Aug"/>
          <s v="25-Aug"/>
          <s v="26-Aug"/>
          <s v="27-Aug"/>
          <s v="28-Aug"/>
          <s v="29-Aug"/>
          <s v="30-Aug"/>
          <s v="31-Aug"/>
          <s v="01-Sep"/>
          <s v="02-Sep"/>
          <s v="03-Sep"/>
          <s v="04-Sep"/>
          <s v="05-Sep"/>
          <s v="06-Sep"/>
          <s v="07-Sep"/>
          <s v="08-Sep"/>
          <s v="09-Sep"/>
          <s v="10-Sep"/>
          <s v="11-Sep"/>
          <s v="12-Sep"/>
          <s v="13-Sep"/>
          <s v="14-Sep"/>
          <s v="15-Sep"/>
          <s v="16-Sep"/>
          <s v="17-Sep"/>
          <s v="18-Sep"/>
          <s v="19-Sep"/>
          <s v="20-Sep"/>
          <s v="21-Sep"/>
          <s v="22-Sep"/>
          <s v="23-Sep"/>
          <s v="24-Sep"/>
          <s v="25-Sep"/>
          <s v="26-Sep"/>
          <s v="27-Sep"/>
          <s v="28-Sep"/>
          <s v="29-Sep"/>
          <s v="30-Sep"/>
          <s v="01-Oct"/>
          <s v="02-Oct"/>
          <s v="03-Oct"/>
          <s v="04-Oct"/>
          <s v="05-Oct"/>
          <s v="06-Oct"/>
          <s v="07-Oct"/>
          <s v="08-Oct"/>
          <s v="09-Oct"/>
          <s v="10-Oct"/>
          <s v="11-Oct"/>
          <s v="12-Oct"/>
          <s v="13-Oct"/>
          <s v="14-Oct"/>
          <s v="15-Oct"/>
          <s v="16-Oct"/>
          <s v="17-Oct"/>
          <s v="18-Oct"/>
          <s v="19-Oct"/>
          <s v="20-Oct"/>
          <s v="21-Oct"/>
          <s v="22-Oct"/>
          <s v="23-Oct"/>
          <s v="24-Oct"/>
          <s v="25-Oct"/>
          <s v="26-Oct"/>
          <s v="27-Oct"/>
          <s v="28-Oct"/>
          <s v="29-Oct"/>
          <s v="30-Oct"/>
          <s v="31-Oct"/>
          <s v="01-Nov"/>
          <s v="02-Nov"/>
          <s v="03-Nov"/>
          <s v="04-Nov"/>
          <s v="05-Nov"/>
          <s v="06-Nov"/>
          <s v="07-Nov"/>
          <s v="08-Nov"/>
          <s v="09-Nov"/>
          <s v="10-Nov"/>
          <s v="11-Nov"/>
          <s v="12-Nov"/>
          <s v="13-Nov"/>
          <s v="14-Nov"/>
          <s v="15-Nov"/>
          <s v="16-Nov"/>
          <s v="17-Nov"/>
          <s v="18-Nov"/>
          <s v="19-Nov"/>
          <s v="20-Nov"/>
          <s v="21-Nov"/>
          <s v="22-Nov"/>
          <s v="23-Nov"/>
          <s v="24-Nov"/>
          <s v="25-Nov"/>
          <s v="26-Nov"/>
          <s v="27-Nov"/>
          <s v="28-Nov"/>
          <s v="29-Nov"/>
          <s v="30-Nov"/>
          <s v="01-Dec"/>
          <s v="02-Dec"/>
          <s v="03-Dec"/>
          <s v="04-Dec"/>
          <s v="05-Dec"/>
          <s v="06-Dec"/>
          <s v="07-Dec"/>
          <s v="08-Dec"/>
          <s v="09-Dec"/>
          <s v="10-Dec"/>
          <s v="11-Dec"/>
          <s v="12-Dec"/>
          <s v="13-Dec"/>
          <s v="14-Dec"/>
          <s v="15-Dec"/>
          <s v="16-Dec"/>
          <s v="17-Dec"/>
          <s v="18-Dec"/>
          <s v="19-Dec"/>
          <s v="20-Dec"/>
          <s v="21-Dec"/>
          <s v="22-Dec"/>
          <s v="23-Dec"/>
          <s v="24-Dec"/>
          <s v="25-Dec"/>
          <s v="26-Dec"/>
          <s v="27-Dec"/>
          <s v="28-Dec"/>
          <s v="29-Dec"/>
          <s v="30-Dec"/>
          <s v="31-Dec"/>
          <s v="&gt;07/10/2019"/>
        </groupItems>
      </fieldGroup>
    </cacheField>
    <cacheField name="Time (UTC)" numFmtId="21">
      <sharedItems containsSemiMixedTypes="0" containsNonDate="0" containsDate="1" containsString="0" minDate="1899-12-30T00:26:46" maxDate="1899-12-30T23:46:33"/>
    </cacheField>
    <cacheField name="Latitude" numFmtId="166">
      <sharedItems containsSemiMixedTypes="0" containsString="0" containsNumber="1" minValue="53.780999999999999" maxValue="53.878799999999998" count="11">
        <n v="53.786999999999999"/>
        <n v="53.789000000000001"/>
        <n v="53.780999999999999"/>
        <n v="53.786000000000001"/>
        <n v="53.787999999999997"/>
        <n v="53.79"/>
        <n v="53.784999999999997"/>
        <n v="53.783000000000001"/>
        <n v="53.878799999999998"/>
        <n v="53.783999999999999"/>
        <n v="53.781999999999996"/>
      </sharedItems>
    </cacheField>
    <cacheField name="Longitude" numFmtId="166">
      <sharedItems containsSemiMixedTypes="0" containsString="0" containsNumber="1" minValue="-2.9780000000000002" maxValue="-2.1669999999999998" count="22">
        <n v="-2.9710000000000001"/>
        <n v="-2.972"/>
        <n v="-2.9729999999999999"/>
        <n v="-2.968"/>
        <n v="-2.9689999999999999"/>
        <n v="-2.9660000000000002"/>
        <n v="-2.9750000000000001"/>
        <n v="-2.97"/>
        <n v="-2.964"/>
        <n v="-2.9740000000000002"/>
        <n v="-2.9670000000000001"/>
        <n v="-2.9649999999999999"/>
        <n v="-2.1669999999999998"/>
        <n v="-2.9609999999999999"/>
        <n v="-2.96"/>
        <n v="-2.9620000000000002"/>
        <n v="-2.9590000000000001"/>
        <n v="-2.9630000000000001"/>
        <n v="-2.9769999999999999" u="1"/>
        <n v="-2.9580000000000002" u="1"/>
        <n v="-2.9780000000000002" u="1"/>
        <n v="-2.976" u="1"/>
      </sharedItems>
    </cacheField>
    <cacheField name="Depth (km)" numFmtId="0">
      <sharedItems containsSemiMixedTypes="0" containsString="0" containsNumber="1" containsInteger="1" minValue="1" maxValue="3"/>
    </cacheField>
    <cacheField name="Magnitude (ML)" numFmtId="0">
      <sharedItems containsSemiMixedTypes="0" containsString="0" containsNumber="1" minValue="-1.7" maxValue="2.9" count="32">
        <n v="-0.2"/>
        <n v="-0.7"/>
        <n v="-0.6"/>
        <n v="-0.4"/>
        <n v="-0.8"/>
        <n v="-0.5"/>
        <n v="-1.1000000000000001"/>
        <n v="0"/>
        <n v="-0.3"/>
        <n v="-0.1"/>
        <n v="-1.2"/>
        <n v="-1"/>
        <n v="-0.9"/>
        <n v="-1.3"/>
        <n v="-1.4"/>
        <n v="1.6"/>
        <n v="0.9"/>
        <n v="0.1"/>
        <n v="0.3"/>
        <n v="1"/>
        <n v="0.4"/>
        <n v="1.1000000000000001"/>
        <n v="-1.6"/>
        <n v="-1.7"/>
        <n v="0.5"/>
        <n v="2.1"/>
        <n v="2.9"/>
        <n v="0.2"/>
        <n v="-1.5"/>
        <n v="0.6" u="1"/>
        <n v="0.7" u="1"/>
        <n v="0.8" u="1"/>
      </sharedItems>
    </cacheField>
    <cacheField name="Intensity" numFmtId="0">
      <sharedItems containsString="0" containsBlank="1" containsNumber="1" containsInteger="1" minValue="2" maxValue="6"/>
    </cacheField>
    <cacheField name="Type" numFmtId="0">
      <sharedItems containsBlank="1" count="4">
        <m/>
        <s v="Amber"/>
        <s v="Trailing"/>
        <s v="Red" u="1"/>
      </sharedItems>
    </cacheField>
    <cacheField name="Notes" numFmtId="0">
      <sharedItems containsBlank="1"/>
    </cacheField>
    <cacheField name="Long Red" numFmtId="166">
      <sharedItems containsSemiMixedTypes="0" containsString="0" containsNumber="1" containsInteger="1" minValue="0" maxValue="0"/>
    </cacheField>
    <cacheField name="Lat Red" numFmtId="166">
      <sharedItems containsSemiMixedTypes="0" containsString="0" containsNumber="1" containsInteger="1" minValue="0" maxValue="0"/>
    </cacheField>
    <cacheField name="Composite" numFmtId="0">
      <sharedItems/>
    </cacheField>
    <cacheField name="Long Amber" numFmtId="166">
      <sharedItems containsSemiMixedTypes="0" containsString="0" containsNumber="1" minValue="-2.97" maxValue="0"/>
    </cacheField>
    <cacheField name="Lat Amber" numFmtId="166">
      <sharedItems containsSemiMixedTypes="0" containsString="0" containsNumber="1" minValue="0" maxValue="53.789000000000001"/>
    </cacheField>
    <cacheField name="Long Trail" numFmtId="166">
      <sharedItems containsSemiMixedTypes="0" containsString="0" containsNumber="1" minValue="-2.9660000000000002" maxValue="0"/>
    </cacheField>
    <cacheField name="Lat Trail" numFmtId="166">
      <sharedItems containsSemiMixedTypes="0" containsString="0" containsNumber="1" minValue="0" maxValue="53.787999999999997"/>
    </cacheField>
    <cacheField name="Long Others" numFmtId="166">
      <sharedItems containsSemiMixedTypes="0" containsString="0" containsNumber="1" minValue="-2.9750000000000001" maxValue="0"/>
    </cacheField>
    <cacheField name="Lat Others" numFmtId="166">
      <sharedItems containsSemiMixedTypes="0" containsString="0" containsNumber="1" minValue="0" maxValue="53.878799999999998"/>
    </cacheField>
    <cacheField name="Months" numFmtId="0" databaseField="0">
      <fieldGroup base="1">
        <rangePr groupBy="months" startDate="2019-08-15T00:00:00" endDate="2019-10-07T00:00:00"/>
        <groupItems count="14">
          <s v="&lt;15/08/2019"/>
          <s v="Jan"/>
          <s v="Feb"/>
          <s v="Mar"/>
          <s v="Apr"/>
          <s v="May"/>
          <s v="Jun"/>
          <s v="Jul"/>
          <s v="Aug"/>
          <s v="Sep"/>
          <s v="Oct"/>
          <s v="Nov"/>
          <s v="Dec"/>
          <s v="&gt;07/10/2019"/>
        </groupItems>
      </fieldGroup>
    </cacheField>
  </cacheFields>
  <extLst>
    <ext xmlns:x14="http://schemas.microsoft.com/office/spreadsheetml/2009/9/main" uri="{725AE2AE-9491-48be-B2B4-4EB974FC3084}">
      <x14:pivotCacheDefinition pivotCacheId="1592267516"/>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34">
  <r>
    <d v="2019-08-15T12:05:02"/>
    <x v="0"/>
    <d v="1899-12-30T12:05:02"/>
    <x v="0"/>
    <x v="0"/>
    <n v="2"/>
    <x v="0"/>
    <m/>
    <x v="0"/>
    <m/>
    <n v="0"/>
    <n v="0"/>
    <s v="15/08 , -0.2ML"/>
    <n v="0"/>
    <n v="0"/>
    <n v="0"/>
    <n v="0"/>
    <n v="-2.9710000000000001"/>
    <n v="53.786999999999999"/>
  </r>
  <r>
    <d v="2019-08-16T09:03:44"/>
    <x v="1"/>
    <d v="1899-12-30T09:03:44"/>
    <x v="1"/>
    <x v="0"/>
    <n v="1"/>
    <x v="1"/>
    <m/>
    <x v="0"/>
    <m/>
    <n v="0"/>
    <n v="0"/>
    <s v="16/08 , -0.7ML"/>
    <n v="0"/>
    <n v="0"/>
    <n v="0"/>
    <n v="0"/>
    <n v="-2.9710000000000001"/>
    <n v="53.789000000000001"/>
  </r>
  <r>
    <d v="2019-08-16T09:08:47"/>
    <x v="1"/>
    <d v="1899-12-30T09:08:47"/>
    <x v="2"/>
    <x v="1"/>
    <n v="2"/>
    <x v="2"/>
    <m/>
    <x v="0"/>
    <m/>
    <n v="0"/>
    <n v="0"/>
    <s v="16/08 , -0.6ML"/>
    <n v="0"/>
    <n v="0"/>
    <n v="0"/>
    <n v="0"/>
    <n v="-2.972"/>
    <n v="53.780999999999999"/>
  </r>
  <r>
    <d v="2019-08-16T09:09:40"/>
    <x v="1"/>
    <d v="1899-12-30T09:09:40"/>
    <x v="0"/>
    <x v="2"/>
    <n v="2"/>
    <x v="3"/>
    <m/>
    <x v="0"/>
    <m/>
    <n v="0"/>
    <n v="0"/>
    <s v="16/08 , -0.4ML"/>
    <n v="0"/>
    <n v="0"/>
    <n v="0"/>
    <n v="0"/>
    <n v="-2.9729999999999999"/>
    <n v="53.786999999999999"/>
  </r>
  <r>
    <d v="2019-08-16T09:41:40"/>
    <x v="1"/>
    <d v="1899-12-30T09:41:40"/>
    <x v="3"/>
    <x v="3"/>
    <n v="2"/>
    <x v="4"/>
    <m/>
    <x v="0"/>
    <m/>
    <n v="0"/>
    <n v="0"/>
    <s v="16/08 , -0.8ML"/>
    <n v="0"/>
    <n v="0"/>
    <n v="0"/>
    <n v="0"/>
    <n v="-2.968"/>
    <n v="53.786000000000001"/>
  </r>
  <r>
    <d v="2019-08-16T09:51:40"/>
    <x v="1"/>
    <d v="1899-12-30T09:51:40"/>
    <x v="0"/>
    <x v="3"/>
    <n v="2"/>
    <x v="2"/>
    <m/>
    <x v="0"/>
    <m/>
    <n v="0"/>
    <n v="0"/>
    <s v="16/08 , -0.6ML"/>
    <n v="0"/>
    <n v="0"/>
    <n v="0"/>
    <n v="0"/>
    <n v="-2.968"/>
    <n v="53.786999999999999"/>
  </r>
  <r>
    <d v="2019-08-16T09:52:02"/>
    <x v="1"/>
    <d v="1899-12-30T09:52:02"/>
    <x v="4"/>
    <x v="4"/>
    <n v="1"/>
    <x v="2"/>
    <m/>
    <x v="0"/>
    <m/>
    <n v="0"/>
    <n v="0"/>
    <s v="16/08 , -0.6ML"/>
    <n v="0"/>
    <n v="0"/>
    <n v="0"/>
    <n v="0"/>
    <n v="-2.9689999999999999"/>
    <n v="53.787999999999997"/>
  </r>
  <r>
    <d v="2019-08-16T10:01:34"/>
    <x v="1"/>
    <d v="1899-12-30T10:01:34"/>
    <x v="5"/>
    <x v="5"/>
    <n v="1"/>
    <x v="4"/>
    <m/>
    <x v="0"/>
    <m/>
    <n v="0"/>
    <n v="0"/>
    <s v="16/08 , -0.8ML"/>
    <n v="0"/>
    <n v="0"/>
    <n v="0"/>
    <n v="0"/>
    <n v="-2.9660000000000002"/>
    <n v="53.79"/>
  </r>
  <r>
    <d v="2019-08-16T10:05:45"/>
    <x v="1"/>
    <d v="1899-12-30T10:05:45"/>
    <x v="5"/>
    <x v="3"/>
    <n v="1"/>
    <x v="1"/>
    <m/>
    <x v="0"/>
    <m/>
    <n v="0"/>
    <n v="0"/>
    <s v="16/08 , -0.7ML"/>
    <n v="0"/>
    <n v="0"/>
    <n v="0"/>
    <n v="0"/>
    <n v="-2.968"/>
    <n v="53.79"/>
  </r>
  <r>
    <d v="2019-08-16T10:09:41"/>
    <x v="1"/>
    <d v="1899-12-30T10:09:41"/>
    <x v="4"/>
    <x v="6"/>
    <n v="2"/>
    <x v="2"/>
    <m/>
    <x v="0"/>
    <m/>
    <n v="0"/>
    <n v="0"/>
    <s v="16/08 , -0.6ML"/>
    <n v="0"/>
    <n v="0"/>
    <n v="0"/>
    <n v="0"/>
    <n v="-2.9750000000000001"/>
    <n v="53.787999999999997"/>
  </r>
  <r>
    <d v="2019-08-16T10:26:51"/>
    <x v="1"/>
    <d v="1899-12-30T10:26:51"/>
    <x v="4"/>
    <x v="1"/>
    <n v="2"/>
    <x v="5"/>
    <m/>
    <x v="0"/>
    <m/>
    <n v="0"/>
    <n v="0"/>
    <s v="16/08 , -0.5ML"/>
    <n v="0"/>
    <n v="0"/>
    <n v="0"/>
    <n v="0"/>
    <n v="-2.972"/>
    <n v="53.787999999999997"/>
  </r>
  <r>
    <d v="2019-08-16T11:08:49"/>
    <x v="1"/>
    <d v="1899-12-30T11:08:49"/>
    <x v="4"/>
    <x v="1"/>
    <n v="2"/>
    <x v="2"/>
    <m/>
    <x v="0"/>
    <m/>
    <n v="0"/>
    <n v="0"/>
    <s v="16/08 , -0.6ML"/>
    <n v="0"/>
    <n v="0"/>
    <n v="0"/>
    <n v="0"/>
    <n v="-2.972"/>
    <n v="53.787999999999997"/>
  </r>
  <r>
    <d v="2019-08-17T10:36:02"/>
    <x v="2"/>
    <d v="1899-12-30T10:36:02"/>
    <x v="4"/>
    <x v="1"/>
    <n v="2"/>
    <x v="4"/>
    <m/>
    <x v="0"/>
    <m/>
    <n v="0"/>
    <n v="0"/>
    <s v="17/08 , -0.8ML"/>
    <n v="0"/>
    <n v="0"/>
    <n v="0"/>
    <n v="0"/>
    <n v="-2.972"/>
    <n v="53.787999999999997"/>
  </r>
  <r>
    <d v="2019-08-17T10:39:07"/>
    <x v="2"/>
    <d v="1899-12-30T10:39:07"/>
    <x v="1"/>
    <x v="0"/>
    <n v="1"/>
    <x v="5"/>
    <m/>
    <x v="0"/>
    <m/>
    <n v="0"/>
    <n v="0"/>
    <s v="17/08 , -0.5ML"/>
    <n v="0"/>
    <n v="0"/>
    <n v="0"/>
    <n v="0"/>
    <n v="-2.9710000000000001"/>
    <n v="53.789000000000001"/>
  </r>
  <r>
    <d v="2019-08-17T11:24:44"/>
    <x v="2"/>
    <d v="1899-12-30T11:24:44"/>
    <x v="5"/>
    <x v="7"/>
    <n v="1"/>
    <x v="6"/>
    <m/>
    <x v="0"/>
    <m/>
    <n v="0"/>
    <n v="0"/>
    <s v="17/08 , -1.1ML"/>
    <n v="0"/>
    <n v="0"/>
    <n v="0"/>
    <n v="0"/>
    <n v="-2.97"/>
    <n v="53.79"/>
  </r>
  <r>
    <d v="2019-08-17T11:25:23"/>
    <x v="2"/>
    <d v="1899-12-30T11:25:23"/>
    <x v="1"/>
    <x v="7"/>
    <n v="1"/>
    <x v="2"/>
    <m/>
    <x v="0"/>
    <m/>
    <n v="0"/>
    <n v="0"/>
    <s v="17/08 , -0.6ML"/>
    <n v="0"/>
    <n v="0"/>
    <n v="0"/>
    <n v="0"/>
    <n v="-2.97"/>
    <n v="53.789000000000001"/>
  </r>
  <r>
    <d v="2019-08-19T09:35:50"/>
    <x v="3"/>
    <d v="1899-12-30T09:35:50"/>
    <x v="1"/>
    <x v="7"/>
    <n v="1"/>
    <x v="7"/>
    <m/>
    <x v="1"/>
    <m/>
    <n v="0"/>
    <n v="0"/>
    <s v="19/08 , 0.0ML"/>
    <n v="-2.97"/>
    <n v="53.789000000000001"/>
    <n v="0"/>
    <n v="0"/>
    <n v="0"/>
    <n v="0"/>
  </r>
  <r>
    <d v="2019-08-19T09:40:50"/>
    <x v="3"/>
    <d v="1899-12-30T09:40:50"/>
    <x v="1"/>
    <x v="0"/>
    <n v="1"/>
    <x v="1"/>
    <m/>
    <x v="0"/>
    <m/>
    <n v="0"/>
    <n v="0"/>
    <s v="19/08 , -0.7ML"/>
    <n v="0"/>
    <n v="0"/>
    <n v="0"/>
    <n v="0"/>
    <n v="-2.9710000000000001"/>
    <n v="53.789000000000001"/>
  </r>
  <r>
    <d v="2019-08-19T09:50:59"/>
    <x v="3"/>
    <d v="1899-12-30T09:50:59"/>
    <x v="1"/>
    <x v="3"/>
    <n v="2"/>
    <x v="8"/>
    <m/>
    <x v="0"/>
    <m/>
    <n v="0"/>
    <n v="0"/>
    <s v="19/08 , -0.3ML"/>
    <n v="0"/>
    <n v="0"/>
    <n v="0"/>
    <n v="0"/>
    <n v="-2.968"/>
    <n v="53.789000000000001"/>
  </r>
  <r>
    <d v="2019-08-19T10:06:14"/>
    <x v="3"/>
    <d v="1899-12-30T10:06:14"/>
    <x v="1"/>
    <x v="3"/>
    <n v="1"/>
    <x v="7"/>
    <m/>
    <x v="1"/>
    <m/>
    <n v="0"/>
    <n v="0"/>
    <s v="19/08 , 0.0ML"/>
    <n v="-2.968"/>
    <n v="53.789000000000001"/>
    <n v="0"/>
    <n v="0"/>
    <n v="0"/>
    <n v="0"/>
  </r>
  <r>
    <d v="2019-08-19T10:09:24"/>
    <x v="3"/>
    <d v="1899-12-30T10:09:24"/>
    <x v="1"/>
    <x v="0"/>
    <n v="1"/>
    <x v="2"/>
    <m/>
    <x v="0"/>
    <m/>
    <n v="0"/>
    <n v="0"/>
    <s v="19/08 , -0.6ML"/>
    <n v="0"/>
    <n v="0"/>
    <n v="0"/>
    <n v="0"/>
    <n v="-2.9710000000000001"/>
    <n v="53.789000000000001"/>
  </r>
  <r>
    <d v="2019-08-19T10:18:12"/>
    <x v="3"/>
    <d v="1899-12-30T10:18:12"/>
    <x v="5"/>
    <x v="0"/>
    <n v="2"/>
    <x v="5"/>
    <m/>
    <x v="0"/>
    <m/>
    <n v="0"/>
    <n v="0"/>
    <s v="19/08 , -0.5ML"/>
    <n v="0"/>
    <n v="0"/>
    <n v="0"/>
    <n v="0"/>
    <n v="-2.9710000000000001"/>
    <n v="53.79"/>
  </r>
  <r>
    <d v="2019-08-19T10:20:41"/>
    <x v="3"/>
    <d v="1899-12-30T10:20:41"/>
    <x v="1"/>
    <x v="7"/>
    <n v="1"/>
    <x v="5"/>
    <m/>
    <x v="0"/>
    <m/>
    <n v="0"/>
    <n v="0"/>
    <s v="19/08 , -0.5ML"/>
    <n v="0"/>
    <n v="0"/>
    <n v="0"/>
    <n v="0"/>
    <n v="-2.97"/>
    <n v="53.789000000000001"/>
  </r>
  <r>
    <d v="2019-08-20T09:06:26"/>
    <x v="4"/>
    <d v="1899-12-30T09:06:26"/>
    <x v="1"/>
    <x v="1"/>
    <n v="2"/>
    <x v="2"/>
    <m/>
    <x v="0"/>
    <m/>
    <n v="0"/>
    <n v="0"/>
    <s v="20/08 , -0.6ML"/>
    <n v="0"/>
    <n v="0"/>
    <n v="0"/>
    <n v="0"/>
    <n v="-2.972"/>
    <n v="53.789000000000001"/>
  </r>
  <r>
    <d v="2019-08-20T09:13:56"/>
    <x v="4"/>
    <d v="1899-12-30T09:13:56"/>
    <x v="0"/>
    <x v="8"/>
    <n v="2"/>
    <x v="7"/>
    <m/>
    <x v="1"/>
    <m/>
    <n v="0"/>
    <n v="0"/>
    <s v="20/08 , 0.0ML"/>
    <n v="-2.964"/>
    <n v="53.786999999999999"/>
    <n v="0"/>
    <n v="0"/>
    <n v="0"/>
    <n v="0"/>
  </r>
  <r>
    <d v="2019-08-20T09:14:12"/>
    <x v="4"/>
    <d v="1899-12-30T09:14:12"/>
    <x v="3"/>
    <x v="8"/>
    <n v="2"/>
    <x v="9"/>
    <m/>
    <x v="0"/>
    <m/>
    <n v="0"/>
    <n v="0"/>
    <s v="20/08 , -0.1ML"/>
    <n v="0"/>
    <n v="0"/>
    <n v="0"/>
    <n v="0"/>
    <n v="-2.964"/>
    <n v="53.786000000000001"/>
  </r>
  <r>
    <d v="2019-08-20T09:16:54"/>
    <x v="4"/>
    <d v="1899-12-30T09:16:54"/>
    <x v="4"/>
    <x v="2"/>
    <n v="1"/>
    <x v="4"/>
    <m/>
    <x v="0"/>
    <m/>
    <n v="0"/>
    <n v="0"/>
    <s v="20/08 , -0.8ML"/>
    <n v="0"/>
    <n v="0"/>
    <n v="0"/>
    <n v="0"/>
    <n v="-2.9729999999999999"/>
    <n v="53.787999999999997"/>
  </r>
  <r>
    <d v="2019-08-20T09:23:48"/>
    <x v="4"/>
    <d v="1899-12-30T09:23:48"/>
    <x v="4"/>
    <x v="3"/>
    <n v="2"/>
    <x v="1"/>
    <m/>
    <x v="0"/>
    <m/>
    <n v="0"/>
    <n v="0"/>
    <s v="20/08 , -0.7ML"/>
    <n v="0"/>
    <n v="0"/>
    <n v="0"/>
    <n v="0"/>
    <n v="-2.968"/>
    <n v="53.787999999999997"/>
  </r>
  <r>
    <d v="2019-08-20T09:24:04"/>
    <x v="4"/>
    <d v="1899-12-30T09:24:04"/>
    <x v="0"/>
    <x v="1"/>
    <n v="2"/>
    <x v="10"/>
    <m/>
    <x v="0"/>
    <m/>
    <n v="0"/>
    <n v="0"/>
    <s v="20/08 , -1.2ML"/>
    <n v="0"/>
    <n v="0"/>
    <n v="0"/>
    <n v="0"/>
    <n v="-2.972"/>
    <n v="53.786999999999999"/>
  </r>
  <r>
    <d v="2019-08-20T09:33:37"/>
    <x v="4"/>
    <d v="1899-12-30T09:33:37"/>
    <x v="6"/>
    <x v="4"/>
    <n v="2"/>
    <x v="1"/>
    <m/>
    <x v="0"/>
    <m/>
    <n v="0"/>
    <n v="0"/>
    <s v="20/08 , -0.7ML"/>
    <n v="0"/>
    <n v="0"/>
    <n v="0"/>
    <n v="0"/>
    <n v="-2.9689999999999999"/>
    <n v="53.784999999999997"/>
  </r>
  <r>
    <d v="2019-08-20T09:37:48"/>
    <x v="4"/>
    <d v="1899-12-30T09:37:48"/>
    <x v="0"/>
    <x v="3"/>
    <n v="1"/>
    <x v="11"/>
    <m/>
    <x v="0"/>
    <m/>
    <n v="0"/>
    <n v="0"/>
    <s v="20/08 , -1.0ML"/>
    <n v="0"/>
    <n v="0"/>
    <n v="0"/>
    <n v="0"/>
    <n v="-2.968"/>
    <n v="53.786999999999999"/>
  </r>
  <r>
    <d v="2019-08-20T09:38:24"/>
    <x v="4"/>
    <d v="1899-12-30T09:38:24"/>
    <x v="0"/>
    <x v="2"/>
    <n v="2"/>
    <x v="1"/>
    <m/>
    <x v="0"/>
    <m/>
    <n v="0"/>
    <n v="0"/>
    <s v="20/08 , -0.7ML"/>
    <n v="0"/>
    <n v="0"/>
    <n v="0"/>
    <n v="0"/>
    <n v="-2.9729999999999999"/>
    <n v="53.786999999999999"/>
  </r>
  <r>
    <d v="2019-08-20T09:41:11"/>
    <x v="4"/>
    <d v="1899-12-30T09:41:11"/>
    <x v="0"/>
    <x v="0"/>
    <n v="2"/>
    <x v="5"/>
    <m/>
    <x v="0"/>
    <m/>
    <n v="0"/>
    <n v="0"/>
    <s v="20/08 , -0.5ML"/>
    <n v="0"/>
    <n v="0"/>
    <n v="0"/>
    <n v="0"/>
    <n v="-2.9710000000000001"/>
    <n v="53.786999999999999"/>
  </r>
  <r>
    <d v="2019-08-20T09:43:27"/>
    <x v="4"/>
    <d v="1899-12-30T09:43:27"/>
    <x v="0"/>
    <x v="7"/>
    <n v="2"/>
    <x v="5"/>
    <m/>
    <x v="0"/>
    <m/>
    <n v="0"/>
    <n v="0"/>
    <s v="20/08 , -0.5ML"/>
    <n v="0"/>
    <n v="0"/>
    <n v="0"/>
    <n v="0"/>
    <n v="-2.97"/>
    <n v="53.786999999999999"/>
  </r>
  <r>
    <d v="2019-08-20T10:04:12"/>
    <x v="4"/>
    <d v="1899-12-30T10:04:12"/>
    <x v="0"/>
    <x v="4"/>
    <n v="1"/>
    <x v="12"/>
    <m/>
    <x v="0"/>
    <m/>
    <n v="0"/>
    <n v="0"/>
    <s v="20/08 , -0.9ML"/>
    <n v="0"/>
    <n v="0"/>
    <n v="0"/>
    <n v="0"/>
    <n v="-2.9689999999999999"/>
    <n v="53.786999999999999"/>
  </r>
  <r>
    <d v="2019-08-20T10:16:42"/>
    <x v="4"/>
    <d v="1899-12-30T10:16:42"/>
    <x v="0"/>
    <x v="4"/>
    <n v="2"/>
    <x v="8"/>
    <m/>
    <x v="0"/>
    <m/>
    <n v="0"/>
    <n v="0"/>
    <s v="20/08 , -0.3ML"/>
    <n v="0"/>
    <n v="0"/>
    <n v="0"/>
    <n v="0"/>
    <n v="-2.9689999999999999"/>
    <n v="53.786999999999999"/>
  </r>
  <r>
    <d v="2019-08-20T10:48:40"/>
    <x v="4"/>
    <d v="1899-12-30T10:48:40"/>
    <x v="4"/>
    <x v="2"/>
    <n v="2"/>
    <x v="5"/>
    <m/>
    <x v="0"/>
    <m/>
    <n v="0"/>
    <n v="0"/>
    <s v="20/08 , -0.5ML"/>
    <n v="0"/>
    <n v="0"/>
    <n v="0"/>
    <n v="0"/>
    <n v="-2.9729999999999999"/>
    <n v="53.787999999999997"/>
  </r>
  <r>
    <d v="2019-08-20T15:24:47"/>
    <x v="4"/>
    <d v="1899-12-30T15:24:47"/>
    <x v="4"/>
    <x v="2"/>
    <n v="2"/>
    <x v="4"/>
    <m/>
    <x v="0"/>
    <m/>
    <n v="0"/>
    <n v="0"/>
    <s v="20/08 , -0.8ML"/>
    <n v="0"/>
    <n v="0"/>
    <n v="0"/>
    <n v="0"/>
    <n v="-2.9729999999999999"/>
    <n v="53.787999999999997"/>
  </r>
  <r>
    <d v="2019-08-20T16:02:03"/>
    <x v="4"/>
    <d v="1899-12-30T16:02:03"/>
    <x v="0"/>
    <x v="1"/>
    <n v="2"/>
    <x v="4"/>
    <m/>
    <x v="0"/>
    <m/>
    <n v="0"/>
    <n v="0"/>
    <s v="20/08 , -0.8ML"/>
    <n v="0"/>
    <n v="0"/>
    <n v="0"/>
    <n v="0"/>
    <n v="-2.972"/>
    <n v="53.786999999999999"/>
  </r>
  <r>
    <d v="2019-08-20T17:02:51"/>
    <x v="4"/>
    <d v="1899-12-30T17:02:51"/>
    <x v="3"/>
    <x v="0"/>
    <n v="2"/>
    <x v="12"/>
    <m/>
    <x v="0"/>
    <m/>
    <n v="0"/>
    <n v="0"/>
    <s v="20/08 , -0.9ML"/>
    <n v="0"/>
    <n v="0"/>
    <n v="0"/>
    <n v="0"/>
    <n v="-2.9710000000000001"/>
    <n v="53.786000000000001"/>
  </r>
  <r>
    <d v="2019-08-20T18:49:45"/>
    <x v="4"/>
    <d v="1899-12-30T18:49:45"/>
    <x v="1"/>
    <x v="1"/>
    <n v="2"/>
    <x v="1"/>
    <m/>
    <x v="0"/>
    <m/>
    <n v="0"/>
    <n v="0"/>
    <s v="20/08 , -0.7ML"/>
    <n v="0"/>
    <n v="0"/>
    <n v="0"/>
    <n v="0"/>
    <n v="-2.972"/>
    <n v="53.789000000000001"/>
  </r>
  <r>
    <d v="2019-08-20T20:07:58"/>
    <x v="4"/>
    <d v="1899-12-30T20:07:58"/>
    <x v="1"/>
    <x v="0"/>
    <n v="2"/>
    <x v="11"/>
    <m/>
    <x v="0"/>
    <m/>
    <n v="0"/>
    <n v="0"/>
    <s v="20/08 , -1.0ML"/>
    <n v="0"/>
    <n v="0"/>
    <n v="0"/>
    <n v="0"/>
    <n v="-2.9710000000000001"/>
    <n v="53.789000000000001"/>
  </r>
  <r>
    <d v="2019-08-20T22:11:54"/>
    <x v="4"/>
    <d v="1899-12-30T22:11:54"/>
    <x v="3"/>
    <x v="7"/>
    <n v="2"/>
    <x v="12"/>
    <m/>
    <x v="0"/>
    <m/>
    <n v="0"/>
    <n v="0"/>
    <s v="20/08 , -0.9ML"/>
    <n v="0"/>
    <n v="0"/>
    <n v="0"/>
    <n v="0"/>
    <n v="-2.97"/>
    <n v="53.786000000000001"/>
  </r>
  <r>
    <d v="2019-08-20T22:35:59"/>
    <x v="4"/>
    <d v="1899-12-30T22:35:59"/>
    <x v="4"/>
    <x v="9"/>
    <n v="2"/>
    <x v="13"/>
    <m/>
    <x v="0"/>
    <m/>
    <n v="0"/>
    <n v="0"/>
    <s v="20/08 , -1.3ML"/>
    <n v="0"/>
    <n v="0"/>
    <n v="0"/>
    <n v="0"/>
    <n v="-2.9740000000000002"/>
    <n v="53.787999999999997"/>
  </r>
  <r>
    <d v="2019-08-20T23:15:48"/>
    <x v="4"/>
    <d v="1899-12-30T23:15:48"/>
    <x v="1"/>
    <x v="2"/>
    <n v="2"/>
    <x v="13"/>
    <m/>
    <x v="0"/>
    <m/>
    <n v="0"/>
    <n v="0"/>
    <s v="20/08 , -1.3ML"/>
    <n v="0"/>
    <n v="0"/>
    <n v="0"/>
    <n v="0"/>
    <n v="-2.9729999999999999"/>
    <n v="53.789000000000001"/>
  </r>
  <r>
    <d v="2019-08-20T23:35:30"/>
    <x v="4"/>
    <d v="1899-12-30T23:35:30"/>
    <x v="6"/>
    <x v="1"/>
    <n v="2"/>
    <x v="14"/>
    <m/>
    <x v="0"/>
    <m/>
    <n v="0"/>
    <n v="0"/>
    <s v="20/08 , -1.4ML"/>
    <n v="0"/>
    <n v="0"/>
    <n v="0"/>
    <n v="0"/>
    <n v="-2.972"/>
    <n v="53.784999999999997"/>
  </r>
  <r>
    <d v="2019-08-20T23:46:33"/>
    <x v="4"/>
    <d v="1899-12-30T23:46:33"/>
    <x v="4"/>
    <x v="4"/>
    <n v="2"/>
    <x v="11"/>
    <m/>
    <x v="0"/>
    <m/>
    <n v="0"/>
    <n v="0"/>
    <s v="20/08 , -1.0ML"/>
    <n v="0"/>
    <n v="0"/>
    <n v="0"/>
    <n v="0"/>
    <n v="-2.9689999999999999"/>
    <n v="53.787999999999997"/>
  </r>
  <r>
    <d v="2019-08-21T09:45:54"/>
    <x v="5"/>
    <d v="1899-12-30T09:45:54"/>
    <x v="4"/>
    <x v="0"/>
    <n v="2"/>
    <x v="1"/>
    <m/>
    <x v="0"/>
    <m/>
    <n v="0"/>
    <n v="0"/>
    <s v="21/08 , -0.7ML"/>
    <n v="0"/>
    <n v="0"/>
    <n v="0"/>
    <n v="0"/>
    <n v="-2.9710000000000001"/>
    <n v="53.787999999999997"/>
  </r>
  <r>
    <d v="2019-08-21T09:57:32"/>
    <x v="5"/>
    <d v="1899-12-30T09:57:32"/>
    <x v="4"/>
    <x v="4"/>
    <n v="2"/>
    <x v="8"/>
    <m/>
    <x v="0"/>
    <m/>
    <n v="0"/>
    <n v="0"/>
    <s v="21/08 , -0.3ML"/>
    <n v="0"/>
    <n v="0"/>
    <n v="0"/>
    <n v="0"/>
    <n v="-2.9689999999999999"/>
    <n v="53.787999999999997"/>
  </r>
  <r>
    <d v="2019-08-21T09:59:22"/>
    <x v="5"/>
    <d v="1899-12-30T09:59:22"/>
    <x v="3"/>
    <x v="10"/>
    <n v="2"/>
    <x v="1"/>
    <m/>
    <x v="0"/>
    <m/>
    <n v="0"/>
    <n v="0"/>
    <s v="21/08 , -0.7ML"/>
    <n v="0"/>
    <n v="0"/>
    <n v="0"/>
    <n v="0"/>
    <n v="-2.9670000000000001"/>
    <n v="53.786000000000001"/>
  </r>
  <r>
    <d v="2019-08-21T10:02:21"/>
    <x v="5"/>
    <d v="1899-12-30T10:02:21"/>
    <x v="4"/>
    <x v="8"/>
    <n v="2"/>
    <x v="9"/>
    <m/>
    <x v="0"/>
    <m/>
    <n v="0"/>
    <n v="0"/>
    <s v="21/08 , -0.1ML"/>
    <n v="0"/>
    <n v="0"/>
    <n v="0"/>
    <n v="0"/>
    <n v="-2.964"/>
    <n v="53.787999999999997"/>
  </r>
  <r>
    <d v="2019-08-21T10:12:10"/>
    <x v="5"/>
    <d v="1899-12-30T10:12:10"/>
    <x v="0"/>
    <x v="0"/>
    <n v="2"/>
    <x v="2"/>
    <m/>
    <x v="0"/>
    <m/>
    <n v="0"/>
    <n v="0"/>
    <s v="21/08 , -0.6ML"/>
    <n v="0"/>
    <n v="0"/>
    <n v="0"/>
    <n v="0"/>
    <n v="-2.9710000000000001"/>
    <n v="53.786999999999999"/>
  </r>
  <r>
    <d v="2019-08-21T14:44:02"/>
    <x v="5"/>
    <d v="1899-12-30T14:44:02"/>
    <x v="4"/>
    <x v="5"/>
    <n v="2"/>
    <x v="4"/>
    <m/>
    <x v="0"/>
    <m/>
    <n v="0"/>
    <n v="0"/>
    <s v="21/08 , -0.8ML"/>
    <n v="0"/>
    <n v="0"/>
    <n v="0"/>
    <n v="0"/>
    <n v="-2.9660000000000002"/>
    <n v="53.787999999999997"/>
  </r>
  <r>
    <d v="2019-08-21T14:46:01"/>
    <x v="5"/>
    <d v="1899-12-30T14:46:01"/>
    <x v="1"/>
    <x v="9"/>
    <n v="2"/>
    <x v="4"/>
    <m/>
    <x v="0"/>
    <m/>
    <n v="0"/>
    <n v="0"/>
    <s v="21/08 , -0.8ML"/>
    <n v="0"/>
    <n v="0"/>
    <n v="0"/>
    <n v="0"/>
    <n v="-2.9740000000000002"/>
    <n v="53.789000000000001"/>
  </r>
  <r>
    <d v="2019-08-21T15:05:22"/>
    <x v="5"/>
    <d v="1899-12-30T15:05:22"/>
    <x v="0"/>
    <x v="7"/>
    <n v="2"/>
    <x v="12"/>
    <m/>
    <x v="0"/>
    <m/>
    <n v="0"/>
    <n v="0"/>
    <s v="21/08 , -0.9ML"/>
    <n v="0"/>
    <n v="0"/>
    <n v="0"/>
    <n v="0"/>
    <n v="-2.97"/>
    <n v="53.786999999999999"/>
  </r>
  <r>
    <d v="2019-08-21T15:12:45"/>
    <x v="5"/>
    <d v="1899-12-30T15:12:45"/>
    <x v="7"/>
    <x v="11"/>
    <n v="1"/>
    <x v="11"/>
    <m/>
    <x v="0"/>
    <m/>
    <n v="0"/>
    <n v="0"/>
    <s v="21/08 , -1.0ML"/>
    <n v="0"/>
    <n v="0"/>
    <n v="0"/>
    <n v="0"/>
    <n v="-2.9649999999999999"/>
    <n v="53.783000000000001"/>
  </r>
  <r>
    <d v="2019-08-21T15:16:58"/>
    <x v="5"/>
    <d v="1899-12-30T15:16:58"/>
    <x v="4"/>
    <x v="5"/>
    <n v="2"/>
    <x v="8"/>
    <m/>
    <x v="0"/>
    <m/>
    <n v="0"/>
    <n v="0"/>
    <s v="21/08 , -0.3ML"/>
    <n v="0"/>
    <n v="0"/>
    <n v="0"/>
    <n v="0"/>
    <n v="-2.9660000000000002"/>
    <n v="53.787999999999997"/>
  </r>
  <r>
    <d v="2019-08-21T15:23:25"/>
    <x v="5"/>
    <d v="1899-12-30T15:23:25"/>
    <x v="0"/>
    <x v="4"/>
    <n v="2"/>
    <x v="4"/>
    <m/>
    <x v="0"/>
    <m/>
    <n v="0"/>
    <n v="0"/>
    <s v="21/08 , -0.8ML"/>
    <n v="0"/>
    <n v="0"/>
    <n v="0"/>
    <n v="0"/>
    <n v="-2.9689999999999999"/>
    <n v="53.786999999999999"/>
  </r>
  <r>
    <d v="2019-08-21T15:25:10"/>
    <x v="5"/>
    <d v="1899-12-30T15:25:10"/>
    <x v="5"/>
    <x v="12"/>
    <n v="2"/>
    <x v="2"/>
    <m/>
    <x v="0"/>
    <m/>
    <n v="0"/>
    <n v="0"/>
    <s v="21/08 , -0.6ML"/>
    <n v="0"/>
    <n v="0"/>
    <n v="0"/>
    <n v="0"/>
    <n v="-2.1669999999999998"/>
    <n v="53.79"/>
  </r>
  <r>
    <d v="2019-08-21T15:38:04"/>
    <x v="5"/>
    <d v="1899-12-30T15:38:04"/>
    <x v="4"/>
    <x v="4"/>
    <n v="2"/>
    <x v="8"/>
    <m/>
    <x v="0"/>
    <m/>
    <n v="0"/>
    <n v="0"/>
    <s v="21/08 , -0.3ML"/>
    <n v="0"/>
    <n v="0"/>
    <n v="0"/>
    <n v="0"/>
    <n v="-2.9689999999999999"/>
    <n v="53.787999999999997"/>
  </r>
  <r>
    <d v="2019-08-21T15:38:46"/>
    <x v="5"/>
    <d v="1899-12-30T15:38:46"/>
    <x v="0"/>
    <x v="4"/>
    <n v="2"/>
    <x v="1"/>
    <m/>
    <x v="0"/>
    <m/>
    <n v="0"/>
    <n v="0"/>
    <s v="21/08 , -0.7ML"/>
    <n v="0"/>
    <n v="0"/>
    <n v="0"/>
    <n v="0"/>
    <n v="-2.9689999999999999"/>
    <n v="53.786999999999999"/>
  </r>
  <r>
    <d v="2019-08-21T15:42:32"/>
    <x v="5"/>
    <d v="1899-12-30T15:42:32"/>
    <x v="4"/>
    <x v="4"/>
    <n v="2"/>
    <x v="8"/>
    <m/>
    <x v="0"/>
    <m/>
    <n v="0"/>
    <n v="0"/>
    <s v="21/08 , -0.3ML"/>
    <n v="0"/>
    <n v="0"/>
    <n v="0"/>
    <n v="0"/>
    <n v="-2.9689999999999999"/>
    <n v="53.787999999999997"/>
  </r>
  <r>
    <d v="2019-08-21T15:57:12"/>
    <x v="5"/>
    <d v="1899-12-30T15:57:12"/>
    <x v="0"/>
    <x v="1"/>
    <n v="2"/>
    <x v="4"/>
    <m/>
    <x v="0"/>
    <m/>
    <n v="0"/>
    <n v="0"/>
    <s v="21/08 , -0.8ML"/>
    <n v="0"/>
    <n v="0"/>
    <n v="0"/>
    <n v="0"/>
    <n v="-2.972"/>
    <n v="53.786999999999999"/>
  </r>
  <r>
    <d v="2019-08-21T16:00:36"/>
    <x v="5"/>
    <d v="1899-12-30T16:00:36"/>
    <x v="4"/>
    <x v="10"/>
    <n v="2"/>
    <x v="3"/>
    <m/>
    <x v="0"/>
    <m/>
    <n v="0"/>
    <n v="0"/>
    <s v="21/08 , -0.4ML"/>
    <n v="0"/>
    <n v="0"/>
    <n v="0"/>
    <n v="0"/>
    <n v="-2.9670000000000001"/>
    <n v="53.787999999999997"/>
  </r>
  <r>
    <d v="2019-08-21T16:03:15"/>
    <x v="5"/>
    <d v="1899-12-30T16:03:15"/>
    <x v="8"/>
    <x v="10"/>
    <n v="2"/>
    <x v="0"/>
    <m/>
    <x v="0"/>
    <m/>
    <n v="0"/>
    <n v="0"/>
    <s v="21/08 , -0.2ML"/>
    <n v="0"/>
    <n v="0"/>
    <n v="0"/>
    <n v="0"/>
    <n v="-2.9670000000000001"/>
    <n v="53.878799999999998"/>
  </r>
  <r>
    <d v="2019-08-21T17:03:45"/>
    <x v="5"/>
    <d v="1899-12-30T17:03:45"/>
    <x v="1"/>
    <x v="13"/>
    <n v="2"/>
    <x v="5"/>
    <m/>
    <x v="0"/>
    <m/>
    <n v="0"/>
    <n v="0"/>
    <s v="21/08 , -0.5ML"/>
    <n v="0"/>
    <n v="0"/>
    <n v="0"/>
    <n v="0"/>
    <n v="-2.9609999999999999"/>
    <n v="53.789000000000001"/>
  </r>
  <r>
    <d v="2019-08-21T19:39:46"/>
    <x v="5"/>
    <d v="1899-12-30T19:39:46"/>
    <x v="0"/>
    <x v="3"/>
    <n v="2"/>
    <x v="11"/>
    <m/>
    <x v="0"/>
    <m/>
    <n v="0"/>
    <n v="0"/>
    <s v="21/08 , -1.0ML"/>
    <n v="0"/>
    <n v="0"/>
    <n v="0"/>
    <n v="0"/>
    <n v="-2.968"/>
    <n v="53.786999999999999"/>
  </r>
  <r>
    <d v="2019-08-21T19:46:33"/>
    <x v="5"/>
    <d v="1899-12-30T19:46:33"/>
    <x v="4"/>
    <x v="14"/>
    <n v="2"/>
    <x v="15"/>
    <n v="3"/>
    <x v="2"/>
    <s v="Felt"/>
    <n v="0"/>
    <n v="0"/>
    <s v="21/08 , 1.6ML"/>
    <n v="0"/>
    <n v="0"/>
    <n v="-2.96"/>
    <n v="53.787999999999997"/>
    <n v="0"/>
    <n v="0"/>
  </r>
  <r>
    <d v="2019-08-21T19:55:45"/>
    <x v="5"/>
    <d v="1899-12-30T19:55:45"/>
    <x v="0"/>
    <x v="11"/>
    <n v="2"/>
    <x v="8"/>
    <m/>
    <x v="0"/>
    <m/>
    <n v="0"/>
    <n v="0"/>
    <s v="21/08 , -0.3ML"/>
    <n v="0"/>
    <n v="0"/>
    <n v="0"/>
    <n v="0"/>
    <n v="-2.9649999999999999"/>
    <n v="53.786999999999999"/>
  </r>
  <r>
    <d v="2019-08-21T20:08:21"/>
    <x v="5"/>
    <d v="1899-12-30T20:08:21"/>
    <x v="3"/>
    <x v="8"/>
    <n v="2"/>
    <x v="8"/>
    <m/>
    <x v="0"/>
    <m/>
    <n v="0"/>
    <n v="0"/>
    <s v="21/08 , -0.3ML"/>
    <n v="0"/>
    <n v="0"/>
    <n v="0"/>
    <n v="0"/>
    <n v="-2.964"/>
    <n v="53.786000000000001"/>
  </r>
  <r>
    <d v="2019-08-21T20:21:35"/>
    <x v="5"/>
    <d v="1899-12-30T20:21:35"/>
    <x v="1"/>
    <x v="6"/>
    <n v="2"/>
    <x v="12"/>
    <m/>
    <x v="0"/>
    <m/>
    <n v="0"/>
    <n v="0"/>
    <s v="21/08 , -0.9ML"/>
    <n v="0"/>
    <n v="0"/>
    <n v="0"/>
    <n v="0"/>
    <n v="-2.9750000000000001"/>
    <n v="53.789000000000001"/>
  </r>
  <r>
    <d v="2019-08-21T21:42:00"/>
    <x v="5"/>
    <d v="1899-12-30T21:42:00"/>
    <x v="0"/>
    <x v="15"/>
    <n v="2"/>
    <x v="16"/>
    <m/>
    <x v="2"/>
    <m/>
    <n v="0"/>
    <n v="0"/>
    <s v="21/08 , 0.9ML"/>
    <n v="0"/>
    <n v="0"/>
    <n v="-2.9620000000000002"/>
    <n v="53.786999999999999"/>
    <n v="0"/>
    <n v="0"/>
  </r>
  <r>
    <d v="2019-08-21T23:04:43"/>
    <x v="5"/>
    <d v="1899-12-30T23:04:43"/>
    <x v="1"/>
    <x v="7"/>
    <n v="2"/>
    <x v="6"/>
    <m/>
    <x v="0"/>
    <m/>
    <n v="0"/>
    <n v="0"/>
    <s v="21/08 , -1.1ML"/>
    <n v="0"/>
    <n v="0"/>
    <n v="0"/>
    <n v="0"/>
    <n v="-2.97"/>
    <n v="53.789000000000001"/>
  </r>
  <r>
    <d v="2019-08-21T23:15:12"/>
    <x v="5"/>
    <d v="1899-12-30T23:15:12"/>
    <x v="5"/>
    <x v="4"/>
    <n v="2"/>
    <x v="5"/>
    <m/>
    <x v="0"/>
    <m/>
    <n v="0"/>
    <n v="0"/>
    <s v="21/08 , -0.5ML"/>
    <n v="0"/>
    <n v="0"/>
    <n v="0"/>
    <n v="0"/>
    <n v="-2.9689999999999999"/>
    <n v="53.79"/>
  </r>
  <r>
    <d v="2019-08-22T02:52:43"/>
    <x v="6"/>
    <d v="1899-12-30T02:52:43"/>
    <x v="3"/>
    <x v="11"/>
    <n v="2"/>
    <x v="17"/>
    <m/>
    <x v="0"/>
    <s v="Fracking paused"/>
    <n v="0"/>
    <n v="0"/>
    <s v="22/08 , 0.1ML"/>
    <n v="0"/>
    <n v="0"/>
    <n v="0"/>
    <n v="0"/>
    <n v="-2.9649999999999999"/>
    <n v="53.786000000000001"/>
  </r>
  <r>
    <d v="2019-08-22T06:46:30"/>
    <x v="6"/>
    <d v="1899-12-30T06:46:30"/>
    <x v="0"/>
    <x v="16"/>
    <n v="2"/>
    <x v="18"/>
    <m/>
    <x v="0"/>
    <s v="Fracking paused"/>
    <n v="0"/>
    <n v="0"/>
    <s v="22/08 , 0.3ML"/>
    <n v="0"/>
    <n v="0"/>
    <n v="0"/>
    <n v="0"/>
    <n v="-2.9590000000000001"/>
    <n v="53.786999999999999"/>
  </r>
  <r>
    <d v="2019-08-22T13:59:51"/>
    <x v="6"/>
    <d v="1899-12-30T13:59:51"/>
    <x v="3"/>
    <x v="3"/>
    <n v="2"/>
    <x v="5"/>
    <m/>
    <x v="0"/>
    <s v="Fracking paused"/>
    <n v="0"/>
    <n v="0"/>
    <s v="22/08 , -0.5ML"/>
    <n v="0"/>
    <n v="0"/>
    <n v="0"/>
    <n v="0"/>
    <n v="-2.968"/>
    <n v="53.786000000000001"/>
  </r>
  <r>
    <d v="2019-08-22T15:10:42"/>
    <x v="6"/>
    <d v="1899-12-30T15:10:42"/>
    <x v="6"/>
    <x v="5"/>
    <n v="2"/>
    <x v="5"/>
    <m/>
    <x v="0"/>
    <s v="Fracking paused"/>
    <n v="0"/>
    <n v="0"/>
    <s v="22/08 , -0.5ML"/>
    <n v="0"/>
    <n v="0"/>
    <n v="0"/>
    <n v="0"/>
    <n v="-2.9660000000000002"/>
    <n v="53.784999999999997"/>
  </r>
  <r>
    <d v="2019-08-22T15:23:33"/>
    <x v="6"/>
    <d v="1899-12-30T15:23:33"/>
    <x v="0"/>
    <x v="13"/>
    <n v="2"/>
    <x v="19"/>
    <n v="2"/>
    <x v="2"/>
    <s v="Felt Fracking paused"/>
    <n v="0"/>
    <n v="0"/>
    <s v="22/08 , 1.0ML"/>
    <n v="0"/>
    <n v="0"/>
    <n v="-2.9609999999999999"/>
    <n v="53.786999999999999"/>
    <n v="0"/>
    <n v="0"/>
  </r>
  <r>
    <d v="2019-08-22T20:34:07"/>
    <x v="6"/>
    <d v="1899-12-30T20:34:07"/>
    <x v="7"/>
    <x v="11"/>
    <n v="2"/>
    <x v="13"/>
    <m/>
    <x v="0"/>
    <m/>
    <n v="0"/>
    <n v="0"/>
    <s v="22/08 , -1.3ML"/>
    <n v="0"/>
    <n v="0"/>
    <n v="0"/>
    <n v="0"/>
    <n v="-2.9649999999999999"/>
    <n v="53.783000000000001"/>
  </r>
  <r>
    <d v="2019-08-22T23:44:46"/>
    <x v="6"/>
    <d v="1899-12-30T23:44:46"/>
    <x v="3"/>
    <x v="17"/>
    <n v="2"/>
    <x v="8"/>
    <m/>
    <x v="0"/>
    <m/>
    <n v="0"/>
    <n v="0"/>
    <s v="22/08 , -0.3ML"/>
    <n v="0"/>
    <n v="0"/>
    <n v="0"/>
    <n v="0"/>
    <n v="-2.9630000000000001"/>
    <n v="53.786000000000001"/>
  </r>
  <r>
    <d v="2019-08-23T01:22:20"/>
    <x v="7"/>
    <d v="1899-12-30T01:22:20"/>
    <x v="3"/>
    <x v="4"/>
    <n v="2"/>
    <x v="2"/>
    <m/>
    <x v="0"/>
    <m/>
    <n v="0"/>
    <n v="0"/>
    <s v="23/08 , -0.6ML"/>
    <n v="0"/>
    <n v="0"/>
    <n v="0"/>
    <n v="0"/>
    <n v="-2.9689999999999999"/>
    <n v="53.786000000000001"/>
  </r>
  <r>
    <d v="2019-08-23T02:35:54"/>
    <x v="7"/>
    <d v="1899-12-30T02:35:54"/>
    <x v="3"/>
    <x v="8"/>
    <n v="2"/>
    <x v="5"/>
    <m/>
    <x v="0"/>
    <m/>
    <n v="0"/>
    <n v="0"/>
    <s v="23/08 , -0.5ML"/>
    <n v="0"/>
    <n v="0"/>
    <n v="0"/>
    <n v="0"/>
    <n v="-2.964"/>
    <n v="53.786000000000001"/>
  </r>
  <r>
    <d v="2019-08-23T03:26:09"/>
    <x v="7"/>
    <d v="1899-12-30T03:26:09"/>
    <x v="9"/>
    <x v="8"/>
    <n v="2"/>
    <x v="10"/>
    <m/>
    <x v="0"/>
    <m/>
    <n v="0"/>
    <n v="0"/>
    <s v="23/08 , -1.2ML"/>
    <n v="0"/>
    <n v="0"/>
    <n v="0"/>
    <n v="0"/>
    <n v="-2.964"/>
    <n v="53.783999999999999"/>
  </r>
  <r>
    <d v="2019-08-23T04:33:36"/>
    <x v="7"/>
    <d v="1899-12-30T04:33:36"/>
    <x v="0"/>
    <x v="15"/>
    <n v="2"/>
    <x v="20"/>
    <m/>
    <x v="0"/>
    <m/>
    <n v="0"/>
    <n v="0"/>
    <s v="23/08 , 0.4ML"/>
    <n v="0"/>
    <n v="0"/>
    <n v="0"/>
    <n v="0"/>
    <n v="-2.9620000000000002"/>
    <n v="53.786999999999999"/>
  </r>
  <r>
    <d v="2019-08-23T05:13:58"/>
    <x v="7"/>
    <d v="1899-12-30T05:13:58"/>
    <x v="9"/>
    <x v="5"/>
    <n v="2"/>
    <x v="14"/>
    <m/>
    <x v="0"/>
    <m/>
    <n v="0"/>
    <n v="0"/>
    <s v="23/08 , -1.4ML"/>
    <n v="0"/>
    <n v="0"/>
    <n v="0"/>
    <n v="0"/>
    <n v="-2.9660000000000002"/>
    <n v="53.783999999999999"/>
  </r>
  <r>
    <d v="2019-08-23T06:51:17"/>
    <x v="7"/>
    <d v="1899-12-30T06:51:17"/>
    <x v="4"/>
    <x v="3"/>
    <n v="2"/>
    <x v="1"/>
    <m/>
    <x v="0"/>
    <m/>
    <n v="0"/>
    <n v="0"/>
    <s v="23/08 , -0.7ML"/>
    <n v="0"/>
    <n v="0"/>
    <n v="0"/>
    <n v="0"/>
    <n v="-2.968"/>
    <n v="53.787999999999997"/>
  </r>
  <r>
    <d v="2019-08-23T13:16:45"/>
    <x v="7"/>
    <d v="1899-12-30T13:16:45"/>
    <x v="0"/>
    <x v="0"/>
    <n v="2"/>
    <x v="5"/>
    <m/>
    <x v="0"/>
    <m/>
    <n v="0"/>
    <n v="0"/>
    <s v="23/08 , -0.5ML"/>
    <n v="0"/>
    <n v="0"/>
    <n v="0"/>
    <n v="0"/>
    <n v="-2.9710000000000001"/>
    <n v="53.786999999999999"/>
  </r>
  <r>
    <d v="2019-08-23T13:22:08"/>
    <x v="7"/>
    <d v="1899-12-30T13:22:08"/>
    <x v="0"/>
    <x v="0"/>
    <n v="2"/>
    <x v="2"/>
    <m/>
    <x v="0"/>
    <m/>
    <n v="0"/>
    <n v="0"/>
    <s v="23/08 , -0.6ML"/>
    <n v="0"/>
    <n v="0"/>
    <n v="0"/>
    <n v="0"/>
    <n v="-2.9710000000000001"/>
    <n v="53.786999999999999"/>
  </r>
  <r>
    <d v="2019-08-23T15:26:09"/>
    <x v="7"/>
    <d v="1899-12-30T15:26:09"/>
    <x v="4"/>
    <x v="7"/>
    <n v="2"/>
    <x v="12"/>
    <m/>
    <x v="0"/>
    <m/>
    <n v="0"/>
    <n v="0"/>
    <s v="23/08 , -0.9ML"/>
    <n v="0"/>
    <n v="0"/>
    <n v="0"/>
    <n v="0"/>
    <n v="-2.97"/>
    <n v="53.787999999999997"/>
  </r>
  <r>
    <d v="2019-08-23T17:48:56"/>
    <x v="7"/>
    <d v="1899-12-30T17:48:56"/>
    <x v="6"/>
    <x v="15"/>
    <n v="2"/>
    <x v="9"/>
    <m/>
    <x v="0"/>
    <m/>
    <n v="0"/>
    <n v="0"/>
    <s v="23/08 , -0.1ML"/>
    <n v="0"/>
    <n v="0"/>
    <n v="0"/>
    <n v="0"/>
    <n v="-2.9620000000000002"/>
    <n v="53.784999999999997"/>
  </r>
  <r>
    <d v="2019-08-23T19:05:59"/>
    <x v="7"/>
    <d v="1899-12-30T19:05:59"/>
    <x v="3"/>
    <x v="11"/>
    <n v="2"/>
    <x v="2"/>
    <m/>
    <x v="0"/>
    <m/>
    <n v="0"/>
    <n v="0"/>
    <s v="23/08 , -0.6ML"/>
    <n v="0"/>
    <n v="0"/>
    <n v="0"/>
    <n v="0"/>
    <n v="-2.9649999999999999"/>
    <n v="53.786000000000001"/>
  </r>
  <r>
    <d v="2019-08-23T19:39:15"/>
    <x v="7"/>
    <d v="1899-12-30T19:39:15"/>
    <x v="0"/>
    <x v="8"/>
    <n v="2"/>
    <x v="1"/>
    <m/>
    <x v="0"/>
    <m/>
    <n v="0"/>
    <n v="0"/>
    <s v="23/08 , -0.7ML"/>
    <n v="0"/>
    <n v="0"/>
    <n v="0"/>
    <n v="0"/>
    <n v="-2.964"/>
    <n v="53.786999999999999"/>
  </r>
  <r>
    <d v="2019-08-23T21:17:44"/>
    <x v="7"/>
    <d v="1899-12-30T21:17:44"/>
    <x v="3"/>
    <x v="8"/>
    <n v="2"/>
    <x v="10"/>
    <m/>
    <x v="0"/>
    <m/>
    <n v="0"/>
    <n v="0"/>
    <s v="23/08 , -1.2ML"/>
    <n v="0"/>
    <n v="0"/>
    <n v="0"/>
    <n v="0"/>
    <n v="-2.964"/>
    <n v="53.786000000000001"/>
  </r>
  <r>
    <d v="2019-08-23T21:25:18"/>
    <x v="7"/>
    <d v="1899-12-30T21:25:18"/>
    <x v="6"/>
    <x v="11"/>
    <n v="2"/>
    <x v="12"/>
    <m/>
    <x v="0"/>
    <m/>
    <n v="0"/>
    <n v="0"/>
    <s v="23/08 , -0.9ML"/>
    <n v="0"/>
    <n v="0"/>
    <n v="0"/>
    <n v="0"/>
    <n v="-2.9649999999999999"/>
    <n v="53.784999999999997"/>
  </r>
  <r>
    <d v="2019-08-23T21:25:21"/>
    <x v="7"/>
    <d v="1899-12-30T21:25:21"/>
    <x v="6"/>
    <x v="5"/>
    <n v="2"/>
    <x v="11"/>
    <m/>
    <x v="0"/>
    <m/>
    <n v="0"/>
    <n v="0"/>
    <s v="23/08 , -1.0ML"/>
    <n v="0"/>
    <n v="0"/>
    <n v="0"/>
    <n v="0"/>
    <n v="-2.9660000000000002"/>
    <n v="53.784999999999997"/>
  </r>
  <r>
    <d v="2019-08-23T22:22:08"/>
    <x v="7"/>
    <d v="1899-12-30T22:22:08"/>
    <x v="0"/>
    <x v="8"/>
    <n v="3"/>
    <x v="21"/>
    <m/>
    <x v="2"/>
    <m/>
    <n v="0"/>
    <n v="0"/>
    <s v="23/08 , 1.1ML"/>
    <n v="0"/>
    <n v="0"/>
    <n v="-2.964"/>
    <n v="53.786999999999999"/>
    <n v="0"/>
    <n v="0"/>
  </r>
  <r>
    <d v="2019-08-23T23:06:08"/>
    <x v="7"/>
    <d v="1899-12-30T23:06:08"/>
    <x v="9"/>
    <x v="13"/>
    <n v="2"/>
    <x v="11"/>
    <m/>
    <x v="0"/>
    <m/>
    <n v="0"/>
    <n v="0"/>
    <s v="23/08 , -1.0ML"/>
    <n v="0"/>
    <n v="0"/>
    <n v="0"/>
    <n v="0"/>
    <n v="-2.9609999999999999"/>
    <n v="53.783999999999999"/>
  </r>
  <r>
    <d v="2019-08-24T02:06:32"/>
    <x v="8"/>
    <d v="1899-12-30T02:06:32"/>
    <x v="6"/>
    <x v="8"/>
    <n v="1"/>
    <x v="22"/>
    <m/>
    <x v="0"/>
    <m/>
    <n v="0"/>
    <n v="0"/>
    <s v="24/08 , -1.6ML"/>
    <n v="0"/>
    <n v="0"/>
    <n v="0"/>
    <n v="0"/>
    <n v="-2.964"/>
    <n v="53.784999999999997"/>
  </r>
  <r>
    <d v="2019-08-24T02:06:32"/>
    <x v="8"/>
    <d v="1899-12-30T02:06:32"/>
    <x v="0"/>
    <x v="11"/>
    <n v="1"/>
    <x v="23"/>
    <m/>
    <x v="0"/>
    <m/>
    <n v="0"/>
    <n v="0"/>
    <s v="24/08 , -1.7ML"/>
    <n v="0"/>
    <n v="0"/>
    <n v="0"/>
    <n v="0"/>
    <n v="-2.9649999999999999"/>
    <n v="53.786999999999999"/>
  </r>
  <r>
    <d v="2019-08-24T04:01:07"/>
    <x v="8"/>
    <d v="1899-12-30T04:01:07"/>
    <x v="0"/>
    <x v="13"/>
    <n v="2"/>
    <x v="24"/>
    <m/>
    <x v="2"/>
    <m/>
    <n v="0"/>
    <n v="0"/>
    <s v="24/08 , 0.5ML"/>
    <n v="0"/>
    <n v="0"/>
    <n v="-2.9609999999999999"/>
    <n v="53.786999999999999"/>
    <n v="0"/>
    <n v="0"/>
  </r>
  <r>
    <d v="2019-08-24T05:17:52"/>
    <x v="8"/>
    <d v="1899-12-30T05:17:52"/>
    <x v="9"/>
    <x v="8"/>
    <n v="2"/>
    <x v="22"/>
    <m/>
    <x v="0"/>
    <m/>
    <n v="0"/>
    <n v="0"/>
    <s v="24/08 , -1.6ML"/>
    <n v="0"/>
    <n v="0"/>
    <n v="0"/>
    <n v="0"/>
    <n v="-2.964"/>
    <n v="53.783999999999999"/>
  </r>
  <r>
    <d v="2019-08-24T08:24:26"/>
    <x v="8"/>
    <d v="1899-12-30T08:24:26"/>
    <x v="3"/>
    <x v="3"/>
    <n v="2"/>
    <x v="6"/>
    <m/>
    <x v="0"/>
    <m/>
    <n v="0"/>
    <n v="0"/>
    <s v="24/08 , -1.1ML"/>
    <n v="0"/>
    <n v="0"/>
    <n v="0"/>
    <n v="0"/>
    <n v="-2.968"/>
    <n v="53.786000000000001"/>
  </r>
  <r>
    <d v="2019-08-24T22:01:35"/>
    <x v="8"/>
    <d v="1899-12-30T22:01:35"/>
    <x v="0"/>
    <x v="15"/>
    <n v="2"/>
    <x v="25"/>
    <n v="4"/>
    <x v="2"/>
    <s v="Felt"/>
    <n v="0"/>
    <n v="0"/>
    <s v="24/08 , 2.1ML"/>
    <n v="0"/>
    <n v="0"/>
    <n v="-2.9620000000000002"/>
    <n v="53.786999999999999"/>
    <n v="0"/>
    <n v="0"/>
  </r>
  <r>
    <d v="2019-08-25T20:10:04"/>
    <x v="9"/>
    <d v="1899-12-30T20:10:04"/>
    <x v="3"/>
    <x v="3"/>
    <n v="2"/>
    <x v="11"/>
    <m/>
    <x v="0"/>
    <m/>
    <n v="0"/>
    <n v="0"/>
    <s v="25/08 , -1.0ML"/>
    <n v="0"/>
    <n v="0"/>
    <n v="0"/>
    <n v="0"/>
    <n v="-2.968"/>
    <n v="53.786000000000001"/>
  </r>
  <r>
    <d v="2019-08-25T23:20:24"/>
    <x v="9"/>
    <d v="1899-12-30T23:20:24"/>
    <x v="6"/>
    <x v="5"/>
    <n v="2"/>
    <x v="22"/>
    <m/>
    <x v="0"/>
    <m/>
    <n v="0"/>
    <n v="0"/>
    <s v="25/08 , -1.6ML"/>
    <n v="0"/>
    <n v="0"/>
    <n v="0"/>
    <n v="0"/>
    <n v="-2.9660000000000002"/>
    <n v="53.784999999999997"/>
  </r>
  <r>
    <d v="2019-08-26T01:33:39"/>
    <x v="10"/>
    <d v="1899-12-30T01:33:39"/>
    <x v="9"/>
    <x v="3"/>
    <n v="2"/>
    <x v="14"/>
    <m/>
    <x v="0"/>
    <m/>
    <n v="0"/>
    <n v="0"/>
    <s v="26/08 , -1.4ML"/>
    <n v="0"/>
    <n v="0"/>
    <n v="0"/>
    <n v="0"/>
    <n v="-2.968"/>
    <n v="53.783999999999999"/>
  </r>
  <r>
    <d v="2019-08-26T03:39:22"/>
    <x v="10"/>
    <d v="1899-12-30T03:39:22"/>
    <x v="6"/>
    <x v="13"/>
    <n v="2"/>
    <x v="13"/>
    <m/>
    <x v="0"/>
    <m/>
    <n v="0"/>
    <n v="0"/>
    <s v="26/08 , -1.3ML"/>
    <n v="0"/>
    <n v="0"/>
    <n v="0"/>
    <n v="0"/>
    <n v="-2.9609999999999999"/>
    <n v="53.784999999999997"/>
  </r>
  <r>
    <d v="2019-08-26T07:30:47"/>
    <x v="10"/>
    <d v="1899-12-30T07:30:47"/>
    <x v="0"/>
    <x v="8"/>
    <n v="2"/>
    <x v="26"/>
    <n v="6"/>
    <x v="2"/>
    <s v="Felt"/>
    <n v="0"/>
    <n v="0"/>
    <s v="26/08 , 2.9ML"/>
    <n v="0"/>
    <n v="0"/>
    <n v="-2.964"/>
    <n v="53.786999999999999"/>
    <n v="0"/>
    <n v="0"/>
  </r>
  <r>
    <d v="2019-08-26T07:49:24"/>
    <x v="10"/>
    <d v="1899-12-30T07:49:24"/>
    <x v="9"/>
    <x v="10"/>
    <n v="2"/>
    <x v="13"/>
    <m/>
    <x v="0"/>
    <m/>
    <n v="0"/>
    <n v="0"/>
    <s v="26/08 , -1.3ML"/>
    <n v="0"/>
    <n v="0"/>
    <n v="0"/>
    <n v="0"/>
    <n v="-2.9670000000000001"/>
    <n v="53.783999999999999"/>
  </r>
  <r>
    <d v="2019-08-26T09:28:21"/>
    <x v="10"/>
    <d v="1899-12-30T09:28:21"/>
    <x v="0"/>
    <x v="5"/>
    <n v="1"/>
    <x v="11"/>
    <m/>
    <x v="0"/>
    <m/>
    <n v="0"/>
    <n v="0"/>
    <s v="26/08 , -1.0ML"/>
    <n v="0"/>
    <n v="0"/>
    <n v="0"/>
    <n v="0"/>
    <n v="-2.9660000000000002"/>
    <n v="53.786999999999999"/>
  </r>
  <r>
    <d v="2019-08-26T09:55:57"/>
    <x v="10"/>
    <d v="1899-12-30T09:55:57"/>
    <x v="3"/>
    <x v="8"/>
    <n v="2"/>
    <x v="11"/>
    <m/>
    <x v="0"/>
    <m/>
    <n v="0"/>
    <n v="0"/>
    <s v="26/08 , -1.0ML"/>
    <n v="0"/>
    <n v="0"/>
    <n v="0"/>
    <n v="0"/>
    <n v="-2.964"/>
    <n v="53.786000000000001"/>
  </r>
  <r>
    <d v="2019-08-26T13:51:28"/>
    <x v="10"/>
    <d v="1899-12-30T13:51:28"/>
    <x v="10"/>
    <x v="5"/>
    <n v="2"/>
    <x v="14"/>
    <m/>
    <x v="0"/>
    <m/>
    <n v="0"/>
    <n v="0"/>
    <s v="26/08 , -1.4ML"/>
    <n v="0"/>
    <n v="0"/>
    <n v="0"/>
    <n v="0"/>
    <n v="-2.9660000000000002"/>
    <n v="53.781999999999996"/>
  </r>
  <r>
    <d v="2019-08-26T13:51:59"/>
    <x v="10"/>
    <d v="1899-12-30T13:51:59"/>
    <x v="3"/>
    <x v="11"/>
    <n v="2"/>
    <x v="0"/>
    <m/>
    <x v="0"/>
    <m/>
    <n v="0"/>
    <n v="0"/>
    <s v="26/08 , -0.2ML"/>
    <n v="0"/>
    <n v="0"/>
    <n v="0"/>
    <n v="0"/>
    <n v="-2.9649999999999999"/>
    <n v="53.786000000000001"/>
  </r>
  <r>
    <d v="2019-08-26T21:18:29"/>
    <x v="10"/>
    <d v="1899-12-30T21:18:29"/>
    <x v="0"/>
    <x v="14"/>
    <n v="2"/>
    <x v="19"/>
    <n v="2"/>
    <x v="2"/>
    <s v="Felt"/>
    <n v="0"/>
    <n v="0"/>
    <s v="26/08 , 1.0ML"/>
    <n v="0"/>
    <n v="0"/>
    <n v="-2.96"/>
    <n v="53.786999999999999"/>
    <n v="0"/>
    <n v="0"/>
  </r>
  <r>
    <d v="2019-08-27T04:06:39"/>
    <x v="11"/>
    <d v="1899-12-30T04:06:39"/>
    <x v="3"/>
    <x v="11"/>
    <n v="2"/>
    <x v="4"/>
    <m/>
    <x v="0"/>
    <m/>
    <n v="0"/>
    <n v="0"/>
    <s v="27/08 , -0.8ML"/>
    <n v="0"/>
    <n v="0"/>
    <n v="0"/>
    <n v="0"/>
    <n v="-2.9649999999999999"/>
    <n v="53.786000000000001"/>
  </r>
  <r>
    <d v="2019-08-27T06:55:00"/>
    <x v="11"/>
    <d v="1899-12-30T06:55:00"/>
    <x v="0"/>
    <x v="16"/>
    <n v="2"/>
    <x v="24"/>
    <n v="2"/>
    <x v="2"/>
    <s v="Felt"/>
    <n v="0"/>
    <n v="0"/>
    <s v="27/08 , 0.5ML"/>
    <n v="0"/>
    <n v="0"/>
    <n v="-2.9590000000000001"/>
    <n v="53.786999999999999"/>
    <n v="0"/>
    <n v="0"/>
  </r>
  <r>
    <d v="2019-08-27T07:07:50"/>
    <x v="11"/>
    <d v="1899-12-30T07:07:50"/>
    <x v="0"/>
    <x v="10"/>
    <n v="2"/>
    <x v="2"/>
    <m/>
    <x v="0"/>
    <m/>
    <n v="0"/>
    <n v="0"/>
    <s v="27/08 , -0.6ML"/>
    <n v="0"/>
    <n v="0"/>
    <n v="0"/>
    <n v="0"/>
    <n v="-2.9670000000000001"/>
    <n v="53.786999999999999"/>
  </r>
  <r>
    <d v="2019-08-27T08:52:09"/>
    <x v="11"/>
    <d v="1899-12-30T08:52:09"/>
    <x v="6"/>
    <x v="8"/>
    <n v="2"/>
    <x v="27"/>
    <m/>
    <x v="2"/>
    <m/>
    <n v="0"/>
    <n v="0"/>
    <s v="27/08 , 0.2ML"/>
    <n v="0"/>
    <n v="0"/>
    <n v="-2.964"/>
    <n v="53.784999999999997"/>
    <n v="0"/>
    <n v="0"/>
  </r>
  <r>
    <d v="2019-08-27T11:47:53"/>
    <x v="11"/>
    <d v="1899-12-30T11:47:53"/>
    <x v="0"/>
    <x v="11"/>
    <n v="1"/>
    <x v="4"/>
    <m/>
    <x v="0"/>
    <m/>
    <n v="0"/>
    <n v="0"/>
    <s v="27/08 , -0.8ML"/>
    <n v="0"/>
    <n v="0"/>
    <n v="0"/>
    <n v="0"/>
    <n v="-2.9649999999999999"/>
    <n v="53.786999999999999"/>
  </r>
  <r>
    <d v="2019-08-27T14:54:20"/>
    <x v="11"/>
    <d v="1899-12-30T14:54:20"/>
    <x v="6"/>
    <x v="10"/>
    <n v="2"/>
    <x v="1"/>
    <m/>
    <x v="0"/>
    <m/>
    <n v="0"/>
    <n v="0"/>
    <s v="27/08 , -0.7ML"/>
    <n v="0"/>
    <n v="0"/>
    <n v="0"/>
    <n v="0"/>
    <n v="-2.9670000000000001"/>
    <n v="53.784999999999997"/>
  </r>
  <r>
    <d v="2019-08-28T20:44:16"/>
    <x v="12"/>
    <d v="1899-12-30T20:44:16"/>
    <x v="3"/>
    <x v="11"/>
    <n v="1"/>
    <x v="10"/>
    <m/>
    <x v="0"/>
    <m/>
    <n v="0"/>
    <n v="0"/>
    <s v="28/08 , -1.2ML"/>
    <n v="0"/>
    <n v="0"/>
    <n v="0"/>
    <n v="0"/>
    <n v="-2.9649999999999999"/>
    <n v="53.786000000000001"/>
  </r>
  <r>
    <d v="2019-08-29T01:23:50"/>
    <x v="13"/>
    <d v="1899-12-30T01:23:50"/>
    <x v="9"/>
    <x v="11"/>
    <n v="1"/>
    <x v="28"/>
    <m/>
    <x v="0"/>
    <m/>
    <n v="0"/>
    <n v="0"/>
    <s v="29/08 , -1.5ML"/>
    <n v="0"/>
    <n v="0"/>
    <n v="0"/>
    <n v="0"/>
    <n v="-2.9649999999999999"/>
    <n v="53.783999999999999"/>
  </r>
  <r>
    <d v="2019-08-29T07:00:05"/>
    <x v="13"/>
    <d v="1899-12-30T07:00:05"/>
    <x v="9"/>
    <x v="8"/>
    <n v="1"/>
    <x v="11"/>
    <m/>
    <x v="0"/>
    <m/>
    <n v="0"/>
    <n v="0"/>
    <s v="29/08 , -1.0ML"/>
    <n v="0"/>
    <n v="0"/>
    <n v="0"/>
    <n v="0"/>
    <n v="-2.964"/>
    <n v="53.783999999999999"/>
  </r>
  <r>
    <d v="2019-09-01T18:42:07"/>
    <x v="14"/>
    <d v="1899-12-30T18:42:07"/>
    <x v="6"/>
    <x v="11"/>
    <n v="2"/>
    <x v="12"/>
    <m/>
    <x v="0"/>
    <m/>
    <n v="0"/>
    <n v="0"/>
    <s v="1/09 , -0.9ML"/>
    <n v="0"/>
    <n v="0"/>
    <n v="0"/>
    <n v="0"/>
    <n v="-2.9649999999999999"/>
    <n v="53.784999999999997"/>
  </r>
  <r>
    <d v="2019-09-02T03:12:21"/>
    <x v="15"/>
    <d v="1899-12-30T03:12:21"/>
    <x v="3"/>
    <x v="5"/>
    <n v="2"/>
    <x v="7"/>
    <m/>
    <x v="2"/>
    <m/>
    <n v="0"/>
    <n v="0"/>
    <s v="2/09 , 0.0ML"/>
    <n v="0"/>
    <n v="0"/>
    <n v="-2.9660000000000002"/>
    <n v="53.786000000000001"/>
    <n v="0"/>
    <n v="0"/>
  </r>
  <r>
    <d v="2019-09-02T03:12:37"/>
    <x v="15"/>
    <d v="1899-12-30T03:12:37"/>
    <x v="3"/>
    <x v="17"/>
    <n v="2"/>
    <x v="27"/>
    <m/>
    <x v="2"/>
    <m/>
    <n v="0"/>
    <n v="0"/>
    <s v="2/09 , 0.2ML"/>
    <n v="0"/>
    <n v="0"/>
    <n v="-2.9630000000000001"/>
    <n v="53.786000000000001"/>
    <n v="0"/>
    <n v="0"/>
  </r>
  <r>
    <d v="2019-09-02T05:33:07"/>
    <x v="15"/>
    <d v="1899-12-30T05:33:07"/>
    <x v="6"/>
    <x v="8"/>
    <n v="2"/>
    <x v="11"/>
    <m/>
    <x v="0"/>
    <m/>
    <n v="0"/>
    <n v="0"/>
    <s v="2/09 , -1.0ML"/>
    <n v="0"/>
    <n v="0"/>
    <n v="0"/>
    <n v="0"/>
    <n v="-2.964"/>
    <n v="53.784999999999997"/>
  </r>
  <r>
    <d v="2019-09-08T16:12:31"/>
    <x v="16"/>
    <d v="1899-12-30T16:12:31"/>
    <x v="9"/>
    <x v="8"/>
    <n v="2"/>
    <x v="13"/>
    <m/>
    <x v="0"/>
    <m/>
    <n v="0"/>
    <n v="0"/>
    <s v="8/09 , -1.3ML"/>
    <n v="0"/>
    <n v="0"/>
    <n v="0"/>
    <n v="0"/>
    <n v="-2.964"/>
    <n v="53.783999999999999"/>
  </r>
  <r>
    <d v="2019-09-10T02:52:00"/>
    <x v="17"/>
    <d v="1899-12-30T02:52:00"/>
    <x v="0"/>
    <x v="3"/>
    <n v="2"/>
    <x v="11"/>
    <m/>
    <x v="0"/>
    <m/>
    <n v="0"/>
    <n v="0"/>
    <s v="10/09 , -1.0ML"/>
    <n v="0"/>
    <n v="0"/>
    <n v="0"/>
    <n v="0"/>
    <n v="-2.968"/>
    <n v="53.786999999999999"/>
  </r>
  <r>
    <d v="2019-09-12T05:31:23"/>
    <x v="18"/>
    <d v="1899-12-30T05:31:23"/>
    <x v="4"/>
    <x v="13"/>
    <n v="2"/>
    <x v="7"/>
    <m/>
    <x v="0"/>
    <m/>
    <n v="0"/>
    <n v="0"/>
    <s v="12/09 , 0.0ML"/>
    <n v="0"/>
    <n v="0"/>
    <n v="0"/>
    <n v="0"/>
    <n v="-2.9609999999999999"/>
    <n v="53.787999999999997"/>
  </r>
  <r>
    <d v="2019-09-14T19:50:16"/>
    <x v="19"/>
    <d v="1899-12-30T19:50:16"/>
    <x v="3"/>
    <x v="5"/>
    <n v="2"/>
    <x v="1"/>
    <m/>
    <x v="0"/>
    <m/>
    <n v="0"/>
    <n v="0"/>
    <s v="14/09 , -0.7ML"/>
    <n v="0"/>
    <n v="0"/>
    <n v="0"/>
    <n v="0"/>
    <n v="-2.9660000000000002"/>
    <n v="53.786000000000001"/>
  </r>
  <r>
    <d v="2019-09-28T18:28:22"/>
    <x v="20"/>
    <d v="1899-12-30T18:28:22"/>
    <x v="6"/>
    <x v="5"/>
    <n v="2"/>
    <x v="13"/>
    <m/>
    <x v="0"/>
    <m/>
    <n v="0"/>
    <n v="0"/>
    <s v="28/09 , -1.3ML"/>
    <n v="0"/>
    <n v="0"/>
    <n v="0"/>
    <n v="0"/>
    <n v="-2.9660000000000002"/>
    <n v="53.784999999999997"/>
  </r>
  <r>
    <d v="2019-10-06T00:26:46"/>
    <x v="21"/>
    <d v="1899-12-30T00:26:46"/>
    <x v="0"/>
    <x v="11"/>
    <n v="2"/>
    <x v="2"/>
    <m/>
    <x v="0"/>
    <m/>
    <n v="0"/>
    <n v="0"/>
    <s v="6/10 , -0.6ML"/>
    <n v="0"/>
    <n v="0"/>
    <n v="0"/>
    <n v="0"/>
    <n v="-2.9649999999999999"/>
    <n v="53.78699999999999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100-000000000000}" name="PivotTable1" cacheId="7"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A1:B6" firstHeaderRow="1" firstDataRow="1" firstDataCol="1"/>
  <pivotFields count="20">
    <pivotField numFmtId="169" showAll="0"/>
    <pivotField axis="axisRow" numFmtId="167" showAll="0">
      <items count="369">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0"/>
        <item x="367"/>
        <item t="default"/>
      </items>
    </pivotField>
    <pivotField numFmtId="21" showAll="0"/>
    <pivotField dataField="1" numFmtId="166" showAll="0"/>
    <pivotField numFmtId="166" showAll="0"/>
    <pivotField showAll="0"/>
    <pivotField showAll="0"/>
    <pivotField showAll="0"/>
    <pivotField showAll="0"/>
    <pivotField showAll="0"/>
    <pivotField numFmtId="166" showAll="0"/>
    <pivotField numFmtId="166" showAll="0"/>
    <pivotField showAll="0"/>
    <pivotField numFmtId="166" showAll="0"/>
    <pivotField numFmtId="166" showAll="0"/>
    <pivotField numFmtId="166" showAll="0"/>
    <pivotField numFmtId="166" showAll="0"/>
    <pivotField numFmtId="166" showAll="0"/>
    <pivotField numFmtId="166" showAll="0"/>
    <pivotField axis="axisRow" showAll="0">
      <items count="15">
        <item sd="0" x="0"/>
        <item sd="0" x="1"/>
        <item sd="0" x="2"/>
        <item sd="0" x="3"/>
        <item sd="0" x="4"/>
        <item sd="0" x="5"/>
        <item sd="0" x="6"/>
        <item sd="0" x="7"/>
        <item sd="0" x="8"/>
        <item sd="0" x="9"/>
        <item x="10"/>
        <item x="11"/>
        <item sd="0" x="12"/>
        <item sd="0" x="13"/>
        <item t="default"/>
      </items>
    </pivotField>
  </pivotFields>
  <rowFields count="2">
    <field x="19"/>
    <field x="1"/>
  </rowFields>
  <rowItems count="5">
    <i>
      <x v="8"/>
    </i>
    <i>
      <x v="9"/>
    </i>
    <i>
      <x v="10"/>
    </i>
    <i r="1">
      <x v="279"/>
    </i>
    <i t="grand">
      <x/>
    </i>
  </rowItems>
  <colItems count="1">
    <i/>
  </colItems>
  <dataFields count="1">
    <dataField name="Tremor count" fld="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100-000003000000}" name="PivotTable5" cacheId="7" applyNumberFormats="0" applyBorderFormats="0" applyFontFormats="0" applyPatternFormats="0" applyAlignmentFormats="0" applyWidthHeightFormats="1" dataCaption="Values" grandTotalCaption="Count" updatedVersion="6" minRefreshableVersion="3" useAutoFormatting="1" itemPrintTitles="1" createdVersion="6" indent="0" outline="1" outlineData="1" multipleFieldFilters="0">
  <location ref="J20:AC33" firstHeaderRow="1" firstDataRow="2" firstDataCol="1"/>
  <pivotFields count="20">
    <pivotField numFmtId="169" showAll="0"/>
    <pivotField numFmtId="167" showAll="0"/>
    <pivotField numFmtId="21" showAll="0"/>
    <pivotField axis="axisRow" numFmtId="166" showAll="0">
      <items count="12">
        <item x="7"/>
        <item x="9"/>
        <item x="6"/>
        <item x="3"/>
        <item x="0"/>
        <item x="4"/>
        <item x="1"/>
        <item x="2"/>
        <item x="5"/>
        <item x="8"/>
        <item x="10"/>
        <item t="default"/>
      </items>
    </pivotField>
    <pivotField axis="axisCol" numFmtId="166" showAll="0" sortType="ascending">
      <items count="23">
        <item m="1" x="20"/>
        <item m="1" x="18"/>
        <item m="1" x="21"/>
        <item x="6"/>
        <item x="9"/>
        <item x="2"/>
        <item x="1"/>
        <item x="0"/>
        <item x="7"/>
        <item x="4"/>
        <item x="3"/>
        <item x="10"/>
        <item x="5"/>
        <item x="11"/>
        <item x="8"/>
        <item x="17"/>
        <item x="15"/>
        <item x="13"/>
        <item x="14"/>
        <item x="16"/>
        <item m="1" x="19"/>
        <item x="12"/>
        <item t="default"/>
      </items>
    </pivotField>
    <pivotField showAll="0"/>
    <pivotField dataField="1" showAll="0"/>
    <pivotField showAll="0"/>
    <pivotField showAll="0">
      <items count="5">
        <item x="1"/>
        <item m="1" x="3"/>
        <item x="2"/>
        <item x="0"/>
        <item t="default"/>
      </items>
    </pivotField>
    <pivotField showAll="0"/>
    <pivotField numFmtId="166" showAll="0"/>
    <pivotField numFmtId="166" showAll="0"/>
    <pivotField showAll="0"/>
    <pivotField numFmtId="166" showAll="0"/>
    <pivotField numFmtId="166" showAll="0"/>
    <pivotField numFmtId="166" showAll="0"/>
    <pivotField numFmtId="166" showAll="0"/>
    <pivotField numFmtId="166" showAll="0"/>
    <pivotField numFmtId="166" showAll="0"/>
    <pivotField showAll="0" defaultSubtotal="0"/>
  </pivotFields>
  <rowFields count="1">
    <field x="3"/>
  </rowFields>
  <rowItems count="12">
    <i>
      <x/>
    </i>
    <i>
      <x v="1"/>
    </i>
    <i>
      <x v="2"/>
    </i>
    <i>
      <x v="3"/>
    </i>
    <i>
      <x v="4"/>
    </i>
    <i>
      <x v="5"/>
    </i>
    <i>
      <x v="6"/>
    </i>
    <i>
      <x v="7"/>
    </i>
    <i>
      <x v="8"/>
    </i>
    <i>
      <x v="9"/>
    </i>
    <i>
      <x v="10"/>
    </i>
    <i t="grand">
      <x/>
    </i>
  </rowItems>
  <colFields count="1">
    <field x="4"/>
  </colFields>
  <colItems count="19">
    <i>
      <x v="3"/>
    </i>
    <i>
      <x v="4"/>
    </i>
    <i>
      <x v="5"/>
    </i>
    <i>
      <x v="6"/>
    </i>
    <i>
      <x v="7"/>
    </i>
    <i>
      <x v="8"/>
    </i>
    <i>
      <x v="9"/>
    </i>
    <i>
      <x v="10"/>
    </i>
    <i>
      <x v="11"/>
    </i>
    <i>
      <x v="12"/>
    </i>
    <i>
      <x v="13"/>
    </i>
    <i>
      <x v="14"/>
    </i>
    <i>
      <x v="15"/>
    </i>
    <i>
      <x v="16"/>
    </i>
    <i>
      <x v="17"/>
    </i>
    <i>
      <x v="18"/>
    </i>
    <i>
      <x v="19"/>
    </i>
    <i>
      <x v="21"/>
    </i>
    <i t="grand">
      <x/>
    </i>
  </colItems>
  <dataFields count="1">
    <dataField name="Tremor Count" fld="6" subtotal="count" baseField="0" baseItem="0"/>
  </dataFields>
  <conditionalFormats count="1">
    <conditionalFormat scope="field" priority="1">
      <pivotAreas count="1">
        <pivotArea outline="0" collapsedLevelsAreSubtotals="1" fieldPosition="0">
          <references count="3">
            <reference field="4294967294" count="1" selected="0">
              <x v="0"/>
            </reference>
            <reference field="3" count="0" selected="0"/>
            <reference field="4" count="0" selected="0"/>
          </references>
        </pivotArea>
      </pivotAreas>
    </conditionalFormat>
  </conditional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100-000002000000}" name="PivotTable4" cacheId="7"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J1:O19" firstHeaderRow="1" firstDataRow="2" firstDataCol="2"/>
  <pivotFields count="20">
    <pivotField compact="0" numFmtId="169" outline="0" showAll="0"/>
    <pivotField axis="axisRow" compact="0" numFmtId="167" outline="0" showAll="0">
      <items count="369">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0"/>
        <item x="367"/>
        <item t="default"/>
      </items>
    </pivotField>
    <pivotField compact="0" numFmtId="21" outline="0" showAll="0"/>
    <pivotField compact="0" numFmtId="166" outline="0" showAll="0"/>
    <pivotField compact="0" numFmtId="166" outline="0" showAll="0"/>
    <pivotField compact="0" outline="0" showAll="0"/>
    <pivotField dataField="1" compact="0" outline="0" showAll="0"/>
    <pivotField compact="0" outline="0" showAll="0"/>
    <pivotField axis="axisCol" compact="0" outline="0" showAll="0">
      <items count="5">
        <item x="1"/>
        <item m="1" x="3"/>
        <item x="2"/>
        <item n="Other" x="0"/>
        <item t="default"/>
      </items>
    </pivotField>
    <pivotField compact="0" outline="0" showAll="0"/>
    <pivotField compact="0" numFmtId="166" outline="0" showAll="0"/>
    <pivotField compact="0" numFmtId="166" outline="0" showAll="0"/>
    <pivotField compact="0" outline="0" showAll="0"/>
    <pivotField compact="0" numFmtId="166" outline="0" showAll="0"/>
    <pivotField compact="0" numFmtId="166" outline="0" showAll="0"/>
    <pivotField compact="0" numFmtId="166" outline="0" showAll="0"/>
    <pivotField compact="0" numFmtId="166" outline="0" showAll="0"/>
    <pivotField compact="0" numFmtId="166" outline="0" showAll="0"/>
    <pivotField compact="0" numFmtId="166" outline="0" showAll="0"/>
    <pivotField axis="axisRow" compact="0" outline="0" showAll="0" defaultSubtotal="0">
      <items count="14">
        <item sd="0" x="0"/>
        <item x="1"/>
        <item sd="0" x="2"/>
        <item sd="0" x="3"/>
        <item sd="0" x="4"/>
        <item sd="0" x="5"/>
        <item sd="0" x="6"/>
        <item sd="0" x="7"/>
        <item x="8"/>
        <item sd="0" x="9"/>
        <item x="10"/>
        <item x="11"/>
        <item sd="0" x="12"/>
        <item sd="0" x="13"/>
      </items>
    </pivotField>
  </pivotFields>
  <rowFields count="2">
    <field x="19"/>
    <field x="1"/>
  </rowFields>
  <rowItems count="17">
    <i>
      <x v="8"/>
      <x v="227"/>
    </i>
    <i r="1">
      <x v="228"/>
    </i>
    <i r="1">
      <x v="229"/>
    </i>
    <i r="1">
      <x v="231"/>
    </i>
    <i r="1">
      <x v="232"/>
    </i>
    <i r="1">
      <x v="233"/>
    </i>
    <i r="1">
      <x v="234"/>
    </i>
    <i r="1">
      <x v="235"/>
    </i>
    <i r="1">
      <x v="236"/>
    </i>
    <i r="1">
      <x v="237"/>
    </i>
    <i r="1">
      <x v="238"/>
    </i>
    <i r="1">
      <x v="239"/>
    </i>
    <i r="1">
      <x v="240"/>
    </i>
    <i r="1">
      <x v="241"/>
    </i>
    <i>
      <x v="9"/>
    </i>
    <i>
      <x v="10"/>
      <x v="279"/>
    </i>
    <i t="grand">
      <x/>
    </i>
  </rowItems>
  <colFields count="1">
    <field x="8"/>
  </colFields>
  <colItems count="4">
    <i>
      <x/>
    </i>
    <i>
      <x v="2"/>
    </i>
    <i>
      <x v="3"/>
    </i>
    <i t="grand">
      <x/>
    </i>
  </colItems>
  <dataFields count="1">
    <dataField name="Tremor Count" fld="6"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0000000-0007-0000-0100-000001000000}" name="PivotTable3" cacheId="7"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F1:G114" firstHeaderRow="1" firstDataRow="1" firstDataCol="1"/>
  <pivotFields count="20">
    <pivotField numFmtId="169" showAll="0"/>
    <pivotField axis="axisRow" numFmtId="167" showAll="0">
      <items count="369">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0"/>
        <item x="367"/>
        <item t="default"/>
      </items>
    </pivotField>
    <pivotField numFmtId="21" showAll="0"/>
    <pivotField dataField="1" numFmtId="166" showAll="0"/>
    <pivotField numFmtId="166" showAll="0"/>
    <pivotField showAll="0"/>
    <pivotField axis="axisRow" showAll="0">
      <items count="33">
        <item x="4"/>
        <item x="2"/>
        <item x="5"/>
        <item x="3"/>
        <item x="8"/>
        <item x="0"/>
        <item x="9"/>
        <item x="7"/>
        <item x="17"/>
        <item x="27"/>
        <item x="18"/>
        <item x="20"/>
        <item x="24"/>
        <item m="1" x="30"/>
        <item m="1" x="31"/>
        <item x="21"/>
        <item x="1"/>
        <item x="6"/>
        <item x="10"/>
        <item x="11"/>
        <item x="12"/>
        <item x="13"/>
        <item x="15"/>
        <item x="14"/>
        <item x="16"/>
        <item x="19"/>
        <item x="25"/>
        <item x="26"/>
        <item x="22"/>
        <item m="1" x="29"/>
        <item x="23"/>
        <item x="28"/>
        <item t="default"/>
      </items>
    </pivotField>
    <pivotField showAll="0"/>
    <pivotField showAll="0"/>
    <pivotField showAll="0"/>
    <pivotField numFmtId="166" showAll="0"/>
    <pivotField numFmtId="166" showAll="0"/>
    <pivotField showAll="0"/>
    <pivotField numFmtId="166" showAll="0"/>
    <pivotField numFmtId="166" showAll="0"/>
    <pivotField numFmtId="166" showAll="0"/>
    <pivotField numFmtId="166" showAll="0"/>
    <pivotField numFmtId="166" showAll="0"/>
    <pivotField numFmtId="166" showAll="0"/>
    <pivotField axis="axisRow" showAll="0">
      <items count="15">
        <item sd="0" x="0"/>
        <item sd="0" x="1"/>
        <item sd="0" x="2"/>
        <item sd="0" x="3"/>
        <item sd="0" x="4"/>
        <item sd="0" x="5"/>
        <item sd="0" x="6"/>
        <item sd="0" x="7"/>
        <item x="8"/>
        <item x="9"/>
        <item x="10"/>
        <item x="11"/>
        <item sd="0" x="12"/>
        <item sd="0" x="13"/>
        <item t="default"/>
      </items>
    </pivotField>
  </pivotFields>
  <rowFields count="3">
    <field x="19"/>
    <field x="1"/>
    <field x="6"/>
  </rowFields>
  <rowItems count="113">
    <i>
      <x v="8"/>
    </i>
    <i r="1">
      <x v="227"/>
    </i>
    <i r="2">
      <x v="5"/>
    </i>
    <i r="1">
      <x v="228"/>
    </i>
    <i r="2">
      <x/>
    </i>
    <i r="2">
      <x v="1"/>
    </i>
    <i r="2">
      <x v="2"/>
    </i>
    <i r="2">
      <x v="3"/>
    </i>
    <i r="2">
      <x v="16"/>
    </i>
    <i r="1">
      <x v="229"/>
    </i>
    <i r="2">
      <x/>
    </i>
    <i r="2">
      <x v="1"/>
    </i>
    <i r="2">
      <x v="2"/>
    </i>
    <i r="2">
      <x v="17"/>
    </i>
    <i r="1">
      <x v="231"/>
    </i>
    <i r="2">
      <x v="1"/>
    </i>
    <i r="2">
      <x v="2"/>
    </i>
    <i r="2">
      <x v="4"/>
    </i>
    <i r="2">
      <x v="7"/>
    </i>
    <i r="2">
      <x v="16"/>
    </i>
    <i r="1">
      <x v="232"/>
    </i>
    <i r="2">
      <x/>
    </i>
    <i r="2">
      <x v="1"/>
    </i>
    <i r="2">
      <x v="2"/>
    </i>
    <i r="2">
      <x v="4"/>
    </i>
    <i r="2">
      <x v="6"/>
    </i>
    <i r="2">
      <x v="7"/>
    </i>
    <i r="2">
      <x v="16"/>
    </i>
    <i r="2">
      <x v="18"/>
    </i>
    <i r="2">
      <x v="19"/>
    </i>
    <i r="2">
      <x v="20"/>
    </i>
    <i r="2">
      <x v="21"/>
    </i>
    <i r="2">
      <x v="23"/>
    </i>
    <i r="1">
      <x v="233"/>
    </i>
    <i r="2">
      <x/>
    </i>
    <i r="2">
      <x v="1"/>
    </i>
    <i r="2">
      <x v="2"/>
    </i>
    <i r="2">
      <x v="3"/>
    </i>
    <i r="2">
      <x v="4"/>
    </i>
    <i r="2">
      <x v="5"/>
    </i>
    <i r="2">
      <x v="6"/>
    </i>
    <i r="2">
      <x v="16"/>
    </i>
    <i r="2">
      <x v="17"/>
    </i>
    <i r="2">
      <x v="19"/>
    </i>
    <i r="2">
      <x v="20"/>
    </i>
    <i r="2">
      <x v="22"/>
    </i>
    <i r="2">
      <x v="24"/>
    </i>
    <i r="1">
      <x v="234"/>
    </i>
    <i r="2">
      <x v="2"/>
    </i>
    <i r="2">
      <x v="4"/>
    </i>
    <i r="2">
      <x v="8"/>
    </i>
    <i r="2">
      <x v="10"/>
    </i>
    <i r="2">
      <x v="21"/>
    </i>
    <i r="2">
      <x v="25"/>
    </i>
    <i r="1">
      <x v="235"/>
    </i>
    <i r="2">
      <x v="1"/>
    </i>
    <i r="2">
      <x v="2"/>
    </i>
    <i r="2">
      <x v="6"/>
    </i>
    <i r="2">
      <x v="11"/>
    </i>
    <i r="2">
      <x v="15"/>
    </i>
    <i r="2">
      <x v="16"/>
    </i>
    <i r="2">
      <x v="18"/>
    </i>
    <i r="2">
      <x v="19"/>
    </i>
    <i r="2">
      <x v="20"/>
    </i>
    <i r="2">
      <x v="23"/>
    </i>
    <i r="1">
      <x v="236"/>
    </i>
    <i r="2">
      <x v="12"/>
    </i>
    <i r="2">
      <x v="17"/>
    </i>
    <i r="2">
      <x v="26"/>
    </i>
    <i r="2">
      <x v="28"/>
    </i>
    <i r="2">
      <x v="30"/>
    </i>
    <i r="1">
      <x v="237"/>
    </i>
    <i r="2">
      <x v="19"/>
    </i>
    <i r="2">
      <x v="28"/>
    </i>
    <i r="1">
      <x v="238"/>
    </i>
    <i r="2">
      <x v="5"/>
    </i>
    <i r="2">
      <x v="19"/>
    </i>
    <i r="2">
      <x v="21"/>
    </i>
    <i r="2">
      <x v="23"/>
    </i>
    <i r="2">
      <x v="25"/>
    </i>
    <i r="2">
      <x v="27"/>
    </i>
    <i r="1">
      <x v="239"/>
    </i>
    <i r="2">
      <x/>
    </i>
    <i r="2">
      <x v="1"/>
    </i>
    <i r="2">
      <x v="9"/>
    </i>
    <i r="2">
      <x v="12"/>
    </i>
    <i r="2">
      <x v="16"/>
    </i>
    <i r="1">
      <x v="240"/>
    </i>
    <i r="2">
      <x v="18"/>
    </i>
    <i r="1">
      <x v="241"/>
    </i>
    <i r="2">
      <x v="19"/>
    </i>
    <i r="2">
      <x v="31"/>
    </i>
    <i>
      <x v="9"/>
    </i>
    <i r="1">
      <x v="244"/>
    </i>
    <i r="2">
      <x v="20"/>
    </i>
    <i r="1">
      <x v="245"/>
    </i>
    <i r="2">
      <x v="7"/>
    </i>
    <i r="2">
      <x v="9"/>
    </i>
    <i r="2">
      <x v="19"/>
    </i>
    <i r="1">
      <x v="251"/>
    </i>
    <i r="2">
      <x v="21"/>
    </i>
    <i r="1">
      <x v="253"/>
    </i>
    <i r="2">
      <x v="19"/>
    </i>
    <i r="1">
      <x v="255"/>
    </i>
    <i r="2">
      <x v="7"/>
    </i>
    <i r="1">
      <x v="257"/>
    </i>
    <i r="2">
      <x v="16"/>
    </i>
    <i r="1">
      <x v="271"/>
    </i>
    <i r="2">
      <x v="21"/>
    </i>
    <i>
      <x v="10"/>
    </i>
    <i r="1">
      <x v="279"/>
    </i>
    <i r="2">
      <x v="1"/>
    </i>
    <i t="grand">
      <x/>
    </i>
  </rowItems>
  <colItems count="1">
    <i/>
  </colItems>
  <dataFields count="1">
    <dataField name="Tremor count" fld="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Type" xr10:uid="{00000000-0013-0000-FFFF-FFFF01000000}" sourceName="Type">
  <pivotTables>
    <pivotTable tabId="4" name="PivotTable5"/>
  </pivotTables>
  <data>
    <tabular pivotCacheId="1592267516">
      <items count="4">
        <i x="1" s="1"/>
        <i x="2" s="1"/>
        <i x="0" s="1"/>
        <i x="3" s="1"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Date" xr10:uid="{00000000-0013-0000-FFFF-FFFF02000000}" sourceName="Date">
  <extLst>
    <x:ext xmlns:x15="http://schemas.microsoft.com/office/spreadsheetml/2010/11/main" uri="{2F2917AC-EB37-4324-AD4E-5DD8C200BD13}">
      <x15:tableSlicerCache tableId="1" column="1">
        <x15:extLst>
          <ext xmlns="http://schemas.openxmlformats.org/spreadsheetml/2006/main" xmlns:xcalcf="http://schemas.microsoft.com/office/spreadsheetml/2018/calcfeatures" uri="{B58B0392-4F1F-4190-BB64-5DF3571DCE5F}">
            <xcalcf:calcFeatures>
              <xcalcf:feature name="microsoft.com:RD"/>
            </xcalcf:calcFeatures>
          </ext>
        </x15:extLst>
      </x15:tableSlicerCache>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Date" xr10:uid="{00000000-0014-0000-FFFF-FFFF01000000}" cache="Slicer_Date" caption="Date" startItem="8"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Type" xr10:uid="{00000000-0014-0000-FFFF-FFFF02000000}" cache="Slicer_Type" caption="Type"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remor" displayName="tremor" ref="A6:S140" totalsRowShown="0">
  <autoFilter ref="A6:S140" xr:uid="{00000000-0009-0000-0100-000001000000}"/>
  <sortState ref="A7:S133">
    <sortCondition ref="A27"/>
  </sortState>
  <tableColumns count="19">
    <tableColumn id="18" xr3:uid="{00000000-0010-0000-0000-000012000000}" name="Date and time" dataDxfId="20">
      <calculatedColumnFormula>tremor[[#This Row],[Date]]+tremor[[#This Row],[Time (UTC)]]</calculatedColumnFormula>
    </tableColumn>
    <tableColumn id="1" xr3:uid="{00000000-0010-0000-0000-000001000000}" name="Date" dataDxfId="19"/>
    <tableColumn id="2" xr3:uid="{00000000-0010-0000-0000-000002000000}" name="Time (UTC)" dataDxfId="18"/>
    <tableColumn id="3" xr3:uid="{00000000-0010-0000-0000-000003000000}" name="Latitude" dataDxfId="17"/>
    <tableColumn id="4" xr3:uid="{00000000-0010-0000-0000-000004000000}" name="Longitude" dataDxfId="16"/>
    <tableColumn id="5" xr3:uid="{00000000-0010-0000-0000-000005000000}" name="Depth (km)" dataDxfId="15"/>
    <tableColumn id="6" xr3:uid="{00000000-0010-0000-0000-000006000000}" name="Magnitude (ML)" dataDxfId="14"/>
    <tableColumn id="17" xr3:uid="{00000000-0010-0000-0000-000011000000}" name="Intensity" dataDxfId="13"/>
    <tableColumn id="7" xr3:uid="{00000000-0010-0000-0000-000007000000}" name="Type" dataDxfId="12"/>
    <tableColumn id="8" xr3:uid="{00000000-0010-0000-0000-000008000000}" name="Notes"/>
    <tableColumn id="10" xr3:uid="{00000000-0010-0000-0000-00000A000000}" name="Long Red" dataDxfId="11">
      <calculatedColumnFormula>IF(tremor[[#This Row],[Type]]="red",tremor[[#This Row],[Longitude]],0)</calculatedColumnFormula>
    </tableColumn>
    <tableColumn id="9" xr3:uid="{00000000-0010-0000-0000-000009000000}" name="Lat Red" dataDxfId="10">
      <calculatedColumnFormula>IF(tremor[[#This Row],[Type]]="Red",tremor[[#This Row],[Latitude]],0)</calculatedColumnFormula>
    </tableColumn>
    <tableColumn id="26" xr3:uid="{00000000-0010-0000-0000-00001A000000}" name="Composite" dataDxfId="9">
      <calculatedColumnFormula>TEXT(tremor[[#This Row],[Date]],"d/mm")&amp;" , "&amp;TEXT(tremor[[#This Row],[Magnitude (ML)]],"0.0")&amp;"ML"</calculatedColumnFormula>
    </tableColumn>
    <tableColumn id="12" xr3:uid="{00000000-0010-0000-0000-00000C000000}" name="Long Amber" dataDxfId="8">
      <calculatedColumnFormula>IF(tremor[[#This Row],[Type]]="amber",tremor[[#This Row],[Longitude]],0)</calculatedColumnFormula>
    </tableColumn>
    <tableColumn id="11" xr3:uid="{00000000-0010-0000-0000-00000B000000}" name="Lat Amber" dataDxfId="7">
      <calculatedColumnFormula>IF(tremor[[#This Row],[Type]]="Amber",tremor[[#This Row],[Latitude]],0)</calculatedColumnFormula>
    </tableColumn>
    <tableColumn id="16" xr3:uid="{00000000-0010-0000-0000-000010000000}" name="Long Trail" dataDxfId="6">
      <calculatedColumnFormula>IF(tremor[[#This Row],[Type]]="Trailing",tremor[[#This Row],[Longitude]],0)</calculatedColumnFormula>
    </tableColumn>
    <tableColumn id="15" xr3:uid="{00000000-0010-0000-0000-00000F000000}" name="Lat Trail" dataDxfId="5">
      <calculatedColumnFormula>IF(tremor[[#This Row],[Type]]="Trailing",tremor[[#This Row],[Latitude]],0)</calculatedColumnFormula>
    </tableColumn>
    <tableColumn id="14" xr3:uid="{00000000-0010-0000-0000-00000E000000}" name="Long Others" dataDxfId="4">
      <calculatedColumnFormula>IF(tremor[[#This Row],[Type]]="",tremor[[#This Row],[Longitude]],0)</calculatedColumnFormula>
    </tableColumn>
    <tableColumn id="13" xr3:uid="{00000000-0010-0000-0000-00000D000000}" name="Lat Others" dataDxfId="3">
      <calculatedColumnFormula>IF(tremor[[#This Row],[Type]]="",tremor[[#This Row],[Latitude]],0)</calculatedColumnFormula>
    </tableColumn>
  </tableColumns>
  <tableStyleInfo name="TableStyleMedium1 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earthquakes.bgs.ac.uk/induced/recent_uk_events.html" TargetMode="External"/><Relationship Id="rId5" Type="http://schemas.microsoft.com/office/2007/relationships/slicer" Target="../slicers/slicer1.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microsoft.com/office/2007/relationships/slicer" Target="../slicers/slicer2.xml"/><Relationship Id="rId5" Type="http://schemas.openxmlformats.org/officeDocument/2006/relationships/drawing" Target="../drawings/drawing2.xml"/><Relationship Id="rId4" Type="http://schemas.openxmlformats.org/officeDocument/2006/relationships/pivotTable" Target="../pivotTables/pivot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40"/>
  <sheetViews>
    <sheetView showGridLines="0" topLeftCell="A109" zoomScale="90" zoomScaleNormal="90" workbookViewId="0">
      <selection activeCell="A139" sqref="A139:A140"/>
    </sheetView>
  </sheetViews>
  <sheetFormatPr defaultColWidth="16.28515625" defaultRowHeight="15" x14ac:dyDescent="0.25"/>
  <cols>
    <col min="2" max="2" width="16.28515625" style="1"/>
    <col min="3" max="8" width="16.28515625" style="5"/>
    <col min="9" max="9" width="16.28515625" style="5" customWidth="1"/>
    <col min="10" max="10" width="0.140625" style="5" customWidth="1"/>
    <col min="11" max="18" width="0.140625" customWidth="1"/>
    <col min="20" max="20" width="17.140625" bestFit="1" customWidth="1"/>
  </cols>
  <sheetData>
    <row r="1" spans="1:23" ht="26.25" x14ac:dyDescent="0.4">
      <c r="A1" s="2" t="s">
        <v>27</v>
      </c>
      <c r="B1" s="3"/>
      <c r="C1" s="4"/>
      <c r="D1" s="4"/>
      <c r="E1" s="4"/>
      <c r="S1" s="23" t="s">
        <v>17</v>
      </c>
      <c r="T1" s="13">
        <v>43710.543749999997</v>
      </c>
      <c r="V1" s="23" t="s">
        <v>18</v>
      </c>
      <c r="W1" s="15">
        <f>COUNT(tremor[Date])</f>
        <v>134</v>
      </c>
    </row>
    <row r="2" spans="1:23" x14ac:dyDescent="0.25">
      <c r="A2" t="s">
        <v>58</v>
      </c>
      <c r="D2" s="6" t="s">
        <v>37</v>
      </c>
    </row>
    <row r="3" spans="1:23" x14ac:dyDescent="0.25">
      <c r="D3" s="6"/>
      <c r="U3" s="12"/>
    </row>
    <row r="4" spans="1:23" ht="409.5" customHeight="1" x14ac:dyDescent="0.25">
      <c r="D4" s="6"/>
    </row>
    <row r="5" spans="1:23" x14ac:dyDescent="0.25">
      <c r="E5" s="6"/>
    </row>
    <row r="6" spans="1:23" x14ac:dyDescent="0.25">
      <c r="A6" t="s">
        <v>50</v>
      </c>
      <c r="B6" t="s">
        <v>0</v>
      </c>
      <c r="C6" t="s">
        <v>1</v>
      </c>
      <c r="D6" t="s">
        <v>2</v>
      </c>
      <c r="E6" t="s">
        <v>3</v>
      </c>
      <c r="F6" t="s">
        <v>4</v>
      </c>
      <c r="G6" t="s">
        <v>5</v>
      </c>
      <c r="H6" t="s">
        <v>43</v>
      </c>
      <c r="I6" t="s">
        <v>6</v>
      </c>
      <c r="J6" t="s">
        <v>7</v>
      </c>
      <c r="K6" s="5" t="s">
        <v>9</v>
      </c>
      <c r="L6" s="5" t="s">
        <v>8</v>
      </c>
      <c r="M6" s="5" t="s">
        <v>16</v>
      </c>
      <c r="N6" s="5" t="s">
        <v>11</v>
      </c>
      <c r="O6" s="5" t="s">
        <v>10</v>
      </c>
      <c r="P6" s="5" t="s">
        <v>13</v>
      </c>
      <c r="Q6" s="5" t="s">
        <v>12</v>
      </c>
      <c r="R6" s="5" t="s">
        <v>15</v>
      </c>
      <c r="S6" s="5" t="s">
        <v>14</v>
      </c>
    </row>
    <row r="7" spans="1:23" x14ac:dyDescent="0.25">
      <c r="A7" s="24">
        <f>tremor[[#This Row],[Date]]+tremor[[#This Row],[Time (UTC)]]</f>
        <v>43692.503495370373</v>
      </c>
      <c r="B7" s="8">
        <v>43692</v>
      </c>
      <c r="C7" s="9">
        <v>0.5034953703703704</v>
      </c>
      <c r="D7" s="7">
        <v>53.786999999999999</v>
      </c>
      <c r="E7" s="7">
        <v>-2.9710000000000001</v>
      </c>
      <c r="F7" s="16">
        <v>2</v>
      </c>
      <c r="G7" s="16">
        <v>-0.2</v>
      </c>
      <c r="H7" s="16"/>
      <c r="I7" s="10"/>
      <c r="J7"/>
      <c r="K7" s="7">
        <f>IF(tremor[[#This Row],[Type]]="red",tremor[[#This Row],[Longitude]],0)</f>
        <v>0</v>
      </c>
      <c r="L7" s="7">
        <f>IF(tremor[[#This Row],[Type]]="Red",tremor[[#This Row],[Latitude]],0)</f>
        <v>0</v>
      </c>
      <c r="M7" s="11" t="str">
        <f>TEXT(tremor[[#This Row],[Date]],"d/mm")&amp;" , "&amp;TEXT(tremor[[#This Row],[Magnitude (ML)]],"0.0")&amp;"ML"</f>
        <v>15/08 , -0.2ML</v>
      </c>
      <c r="N7" s="7">
        <f>IF(tremor[[#This Row],[Type]]="amber",tremor[[#This Row],[Longitude]],0)</f>
        <v>0</v>
      </c>
      <c r="O7" s="7">
        <f>IF(tremor[[#This Row],[Type]]="Amber",tremor[[#This Row],[Latitude]],0)</f>
        <v>0</v>
      </c>
      <c r="P7" s="7">
        <f>IF(tremor[[#This Row],[Type]]="Trailing",tremor[[#This Row],[Longitude]],0)</f>
        <v>0</v>
      </c>
      <c r="Q7" s="7">
        <f>IF(tremor[[#This Row],[Type]]="Trailing",tremor[[#This Row],[Latitude]],0)</f>
        <v>0</v>
      </c>
      <c r="R7" s="7">
        <f>IF(tremor[[#This Row],[Type]]="",tremor[[#This Row],[Longitude]],0)</f>
        <v>-2.9710000000000001</v>
      </c>
      <c r="S7" s="7">
        <f>IF(tremor[[#This Row],[Type]]="",tremor[[#This Row],[Latitude]],0)</f>
        <v>53.786999999999999</v>
      </c>
    </row>
    <row r="8" spans="1:23" x14ac:dyDescent="0.25">
      <c r="A8" s="24">
        <f>tremor[[#This Row],[Date]]+tremor[[#This Row],[Time (UTC)]]</f>
        <v>43693.377592592595</v>
      </c>
      <c r="B8" s="8">
        <v>43693</v>
      </c>
      <c r="C8" s="9">
        <v>0.37759259259259265</v>
      </c>
      <c r="D8" s="7">
        <v>53.789000000000001</v>
      </c>
      <c r="E8" s="7">
        <v>-2.9710000000000001</v>
      </c>
      <c r="F8" s="16">
        <v>1</v>
      </c>
      <c r="G8" s="16">
        <v>-0.7</v>
      </c>
      <c r="H8" s="16"/>
      <c r="I8" s="18"/>
      <c r="K8" s="7">
        <f>IF(tremor[[#This Row],[Type]]="red",tremor[[#This Row],[Longitude]],0)</f>
        <v>0</v>
      </c>
      <c r="L8" s="7">
        <f>IF(tremor[[#This Row],[Type]]="Red",tremor[[#This Row],[Latitude]],0)</f>
        <v>0</v>
      </c>
      <c r="M8" s="11" t="str">
        <f>TEXT(tremor[[#This Row],[Date]],"d/mm")&amp;" , "&amp;TEXT(tremor[[#This Row],[Magnitude (ML)]],"0.0")&amp;"ML"</f>
        <v>16/08 , -0.7ML</v>
      </c>
      <c r="N8" s="7">
        <f>IF(tremor[[#This Row],[Type]]="amber",tremor[[#This Row],[Longitude]],0)</f>
        <v>0</v>
      </c>
      <c r="O8" s="7">
        <f>IF(tremor[[#This Row],[Type]]="Amber",tremor[[#This Row],[Latitude]],0)</f>
        <v>0</v>
      </c>
      <c r="P8" s="7">
        <f>IF(tremor[[#This Row],[Type]]="Trailing",tremor[[#This Row],[Longitude]],0)</f>
        <v>0</v>
      </c>
      <c r="Q8" s="7">
        <f>IF(tremor[[#This Row],[Type]]="Trailing",tremor[[#This Row],[Latitude]],0)</f>
        <v>0</v>
      </c>
      <c r="R8" s="7">
        <f>IF(tremor[[#This Row],[Type]]="",tremor[[#This Row],[Longitude]],0)</f>
        <v>-2.9710000000000001</v>
      </c>
      <c r="S8" s="7">
        <f>IF(tremor[[#This Row],[Type]]="",tremor[[#This Row],[Latitude]],0)</f>
        <v>53.789000000000001</v>
      </c>
    </row>
    <row r="9" spans="1:23" x14ac:dyDescent="0.25">
      <c r="A9" s="24">
        <f>tremor[[#This Row],[Date]]+tremor[[#This Row],[Time (UTC)]]</f>
        <v>43693.381099537037</v>
      </c>
      <c r="B9" s="8">
        <v>43693</v>
      </c>
      <c r="C9" s="9">
        <v>0.38109953703703708</v>
      </c>
      <c r="D9" s="7">
        <v>53.780999999999999</v>
      </c>
      <c r="E9" s="7">
        <v>-2.972</v>
      </c>
      <c r="F9" s="16">
        <v>2</v>
      </c>
      <c r="G9" s="16">
        <v>-0.6</v>
      </c>
      <c r="H9" s="16"/>
      <c r="I9" s="18"/>
      <c r="K9" s="7">
        <f>IF(tremor[[#This Row],[Type]]="red",tremor[[#This Row],[Longitude]],0)</f>
        <v>0</v>
      </c>
      <c r="L9" s="7">
        <f>IF(tremor[[#This Row],[Type]]="Red",tremor[[#This Row],[Latitude]],0)</f>
        <v>0</v>
      </c>
      <c r="M9" s="11" t="str">
        <f>TEXT(tremor[[#This Row],[Date]],"d/mm")&amp;" , "&amp;TEXT(tremor[[#This Row],[Magnitude (ML)]],"0.0")&amp;"ML"</f>
        <v>16/08 , -0.6ML</v>
      </c>
      <c r="N9" s="7">
        <f>IF(tremor[[#This Row],[Type]]="amber",tremor[[#This Row],[Longitude]],0)</f>
        <v>0</v>
      </c>
      <c r="O9" s="7">
        <f>IF(tremor[[#This Row],[Type]]="Amber",tremor[[#This Row],[Latitude]],0)</f>
        <v>0</v>
      </c>
      <c r="P9" s="7">
        <f>IF(tremor[[#This Row],[Type]]="Trailing",tremor[[#This Row],[Longitude]],0)</f>
        <v>0</v>
      </c>
      <c r="Q9" s="7">
        <f>IF(tremor[[#This Row],[Type]]="Trailing",tremor[[#This Row],[Latitude]],0)</f>
        <v>0</v>
      </c>
      <c r="R9" s="7">
        <f>IF(tremor[[#This Row],[Type]]="",tremor[[#This Row],[Longitude]],0)</f>
        <v>-2.972</v>
      </c>
      <c r="S9" s="7">
        <f>IF(tremor[[#This Row],[Type]]="",tremor[[#This Row],[Latitude]],0)</f>
        <v>53.780999999999999</v>
      </c>
    </row>
    <row r="10" spans="1:23" x14ac:dyDescent="0.25">
      <c r="A10" s="24">
        <f>tremor[[#This Row],[Date]]+tremor[[#This Row],[Time (UTC)]]</f>
        <v>43693.381712962961</v>
      </c>
      <c r="B10" s="8">
        <v>43693</v>
      </c>
      <c r="C10" s="9">
        <v>0.38171296296296298</v>
      </c>
      <c r="D10" s="7">
        <v>53.786999999999999</v>
      </c>
      <c r="E10" s="7">
        <v>-2.9729999999999999</v>
      </c>
      <c r="F10" s="16">
        <v>2</v>
      </c>
      <c r="G10" s="16">
        <v>-0.4</v>
      </c>
      <c r="H10" s="16"/>
      <c r="I10" s="18"/>
      <c r="K10" s="7">
        <f>IF(tremor[[#This Row],[Type]]="red",tremor[[#This Row],[Longitude]],0)</f>
        <v>0</v>
      </c>
      <c r="L10" s="7">
        <f>IF(tremor[[#This Row],[Type]]="Red",tremor[[#This Row],[Latitude]],0)</f>
        <v>0</v>
      </c>
      <c r="M10" s="11" t="str">
        <f>TEXT(tremor[[#This Row],[Date]],"d/mm")&amp;" , "&amp;TEXT(tremor[[#This Row],[Magnitude (ML)]],"0.0")&amp;"ML"</f>
        <v>16/08 , -0.4ML</v>
      </c>
      <c r="N10" s="7">
        <f>IF(tremor[[#This Row],[Type]]="amber",tremor[[#This Row],[Longitude]],0)</f>
        <v>0</v>
      </c>
      <c r="O10" s="7">
        <f>IF(tremor[[#This Row],[Type]]="Amber",tremor[[#This Row],[Latitude]],0)</f>
        <v>0</v>
      </c>
      <c r="P10" s="7">
        <f>IF(tremor[[#This Row],[Type]]="Trailing",tremor[[#This Row],[Longitude]],0)</f>
        <v>0</v>
      </c>
      <c r="Q10" s="7">
        <f>IF(tremor[[#This Row],[Type]]="Trailing",tremor[[#This Row],[Latitude]],0)</f>
        <v>0</v>
      </c>
      <c r="R10" s="7">
        <f>IF(tremor[[#This Row],[Type]]="",tremor[[#This Row],[Longitude]],0)</f>
        <v>-2.9729999999999999</v>
      </c>
      <c r="S10" s="7">
        <f>IF(tremor[[#This Row],[Type]]="",tremor[[#This Row],[Latitude]],0)</f>
        <v>53.786999999999999</v>
      </c>
    </row>
    <row r="11" spans="1:23" x14ac:dyDescent="0.25">
      <c r="A11" s="24">
        <f>tremor[[#This Row],[Date]]+tremor[[#This Row],[Time (UTC)]]</f>
        <v>43693.403935185182</v>
      </c>
      <c r="B11" s="8">
        <v>43693</v>
      </c>
      <c r="C11" s="9">
        <v>0.40393518518518517</v>
      </c>
      <c r="D11" s="7">
        <v>53.786000000000001</v>
      </c>
      <c r="E11" s="7">
        <v>-2.968</v>
      </c>
      <c r="F11" s="16">
        <v>2</v>
      </c>
      <c r="G11" s="16">
        <v>-0.8</v>
      </c>
      <c r="H11" s="16"/>
      <c r="I11" s="18"/>
      <c r="K11" s="7">
        <f>IF(tremor[[#This Row],[Type]]="red",tremor[[#This Row],[Longitude]],0)</f>
        <v>0</v>
      </c>
      <c r="L11" s="7">
        <f>IF(tremor[[#This Row],[Type]]="Red",tremor[[#This Row],[Latitude]],0)</f>
        <v>0</v>
      </c>
      <c r="M11" s="11" t="str">
        <f>TEXT(tremor[[#This Row],[Date]],"d/mm")&amp;" , "&amp;TEXT(tremor[[#This Row],[Magnitude (ML)]],"0.0")&amp;"ML"</f>
        <v>16/08 , -0.8ML</v>
      </c>
      <c r="N11" s="7">
        <f>IF(tremor[[#This Row],[Type]]="amber",tremor[[#This Row],[Longitude]],0)</f>
        <v>0</v>
      </c>
      <c r="O11" s="7">
        <f>IF(tremor[[#This Row],[Type]]="Amber",tremor[[#This Row],[Latitude]],0)</f>
        <v>0</v>
      </c>
      <c r="P11" s="7">
        <f>IF(tremor[[#This Row],[Type]]="Trailing",tremor[[#This Row],[Longitude]],0)</f>
        <v>0</v>
      </c>
      <c r="Q11" s="7">
        <f>IF(tremor[[#This Row],[Type]]="Trailing",tremor[[#This Row],[Latitude]],0)</f>
        <v>0</v>
      </c>
      <c r="R11" s="7">
        <f>IF(tremor[[#This Row],[Type]]="",tremor[[#This Row],[Longitude]],0)</f>
        <v>-2.968</v>
      </c>
      <c r="S11" s="7">
        <f>IF(tremor[[#This Row],[Type]]="",tremor[[#This Row],[Latitude]],0)</f>
        <v>53.786000000000001</v>
      </c>
    </row>
    <row r="12" spans="1:23" x14ac:dyDescent="0.25">
      <c r="A12" s="24">
        <f>tremor[[#This Row],[Date]]+tremor[[#This Row],[Time (UTC)]]</f>
        <v>43693.410879629628</v>
      </c>
      <c r="B12" s="8">
        <v>43693</v>
      </c>
      <c r="C12" s="9">
        <v>0.41087962962962959</v>
      </c>
      <c r="D12" s="7">
        <v>53.786999999999999</v>
      </c>
      <c r="E12" s="7">
        <v>-2.968</v>
      </c>
      <c r="F12" s="16">
        <v>2</v>
      </c>
      <c r="G12" s="16">
        <v>-0.6</v>
      </c>
      <c r="H12" s="16"/>
      <c r="I12" s="18"/>
      <c r="K12" s="7">
        <f>IF(tremor[[#This Row],[Type]]="red",tremor[[#This Row],[Longitude]],0)</f>
        <v>0</v>
      </c>
      <c r="L12" s="7">
        <f>IF(tremor[[#This Row],[Type]]="Red",tremor[[#This Row],[Latitude]],0)</f>
        <v>0</v>
      </c>
      <c r="M12" s="11" t="str">
        <f>TEXT(tremor[[#This Row],[Date]],"d/mm")&amp;" , "&amp;TEXT(tremor[[#This Row],[Magnitude (ML)]],"0.0")&amp;"ML"</f>
        <v>16/08 , -0.6ML</v>
      </c>
      <c r="N12" s="7">
        <f>IF(tremor[[#This Row],[Type]]="amber",tremor[[#This Row],[Longitude]],0)</f>
        <v>0</v>
      </c>
      <c r="O12" s="7">
        <f>IF(tremor[[#This Row],[Type]]="Amber",tremor[[#This Row],[Latitude]],0)</f>
        <v>0</v>
      </c>
      <c r="P12" s="7">
        <f>IF(tremor[[#This Row],[Type]]="Trailing",tremor[[#This Row],[Longitude]],0)</f>
        <v>0</v>
      </c>
      <c r="Q12" s="7">
        <f>IF(tremor[[#This Row],[Type]]="Trailing",tremor[[#This Row],[Latitude]],0)</f>
        <v>0</v>
      </c>
      <c r="R12" s="7">
        <f>IF(tremor[[#This Row],[Type]]="",tremor[[#This Row],[Longitude]],0)</f>
        <v>-2.968</v>
      </c>
      <c r="S12" s="7">
        <f>IF(tremor[[#This Row],[Type]]="",tremor[[#This Row],[Latitude]],0)</f>
        <v>53.786999999999999</v>
      </c>
    </row>
    <row r="13" spans="1:23" x14ac:dyDescent="0.25">
      <c r="A13" s="24">
        <f>tremor[[#This Row],[Date]]+tremor[[#This Row],[Time (UTC)]]</f>
        <v>43693.411134259259</v>
      </c>
      <c r="B13" s="8">
        <v>43693</v>
      </c>
      <c r="C13" s="9">
        <v>0.41113425925925928</v>
      </c>
      <c r="D13" s="7">
        <v>53.787999999999997</v>
      </c>
      <c r="E13" s="7">
        <v>-2.9689999999999999</v>
      </c>
      <c r="F13" s="16">
        <v>1</v>
      </c>
      <c r="G13" s="16">
        <v>-0.6</v>
      </c>
      <c r="H13" s="16"/>
      <c r="I13" s="18"/>
      <c r="K13" s="7">
        <f>IF(tremor[[#This Row],[Type]]="red",tremor[[#This Row],[Longitude]],0)</f>
        <v>0</v>
      </c>
      <c r="L13" s="7">
        <f>IF(tremor[[#This Row],[Type]]="Red",tremor[[#This Row],[Latitude]],0)</f>
        <v>0</v>
      </c>
      <c r="M13" s="11" t="str">
        <f>TEXT(tremor[[#This Row],[Date]],"d/mm")&amp;" , "&amp;TEXT(tremor[[#This Row],[Magnitude (ML)]],"0.0")&amp;"ML"</f>
        <v>16/08 , -0.6ML</v>
      </c>
      <c r="N13" s="7">
        <f>IF(tremor[[#This Row],[Type]]="amber",tremor[[#This Row],[Longitude]],0)</f>
        <v>0</v>
      </c>
      <c r="O13" s="7">
        <f>IF(tremor[[#This Row],[Type]]="Amber",tremor[[#This Row],[Latitude]],0)</f>
        <v>0</v>
      </c>
      <c r="P13" s="7">
        <f>IF(tremor[[#This Row],[Type]]="Trailing",tremor[[#This Row],[Longitude]],0)</f>
        <v>0</v>
      </c>
      <c r="Q13" s="7">
        <f>IF(tremor[[#This Row],[Type]]="Trailing",tremor[[#This Row],[Latitude]],0)</f>
        <v>0</v>
      </c>
      <c r="R13" s="7">
        <f>IF(tremor[[#This Row],[Type]]="",tremor[[#This Row],[Longitude]],0)</f>
        <v>-2.9689999999999999</v>
      </c>
      <c r="S13" s="7">
        <f>IF(tremor[[#This Row],[Type]]="",tremor[[#This Row],[Latitude]],0)</f>
        <v>53.787999999999997</v>
      </c>
    </row>
    <row r="14" spans="1:23" x14ac:dyDescent="0.25">
      <c r="A14" s="24">
        <f>tremor[[#This Row],[Date]]+tremor[[#This Row],[Time (UTC)]]</f>
        <v>43693.417754629627</v>
      </c>
      <c r="B14" s="8">
        <v>43693</v>
      </c>
      <c r="C14" s="9">
        <v>0.41775462962962967</v>
      </c>
      <c r="D14" s="7">
        <v>53.79</v>
      </c>
      <c r="E14" s="7">
        <v>-2.9660000000000002</v>
      </c>
      <c r="F14" s="16">
        <v>1</v>
      </c>
      <c r="G14" s="16">
        <v>-0.8</v>
      </c>
      <c r="H14" s="16"/>
      <c r="I14" s="18"/>
      <c r="K14" s="7">
        <f>IF(tremor[[#This Row],[Type]]="red",tremor[[#This Row],[Longitude]],0)</f>
        <v>0</v>
      </c>
      <c r="L14" s="7">
        <f>IF(tremor[[#This Row],[Type]]="Red",tremor[[#This Row],[Latitude]],0)</f>
        <v>0</v>
      </c>
      <c r="M14" s="11" t="str">
        <f>TEXT(tremor[[#This Row],[Date]],"d/mm")&amp;" , "&amp;TEXT(tremor[[#This Row],[Magnitude (ML)]],"0.0")&amp;"ML"</f>
        <v>16/08 , -0.8ML</v>
      </c>
      <c r="N14" s="7">
        <f>IF(tremor[[#This Row],[Type]]="amber",tremor[[#This Row],[Longitude]],0)</f>
        <v>0</v>
      </c>
      <c r="O14" s="7">
        <f>IF(tremor[[#This Row],[Type]]="Amber",tremor[[#This Row],[Latitude]],0)</f>
        <v>0</v>
      </c>
      <c r="P14" s="7">
        <f>IF(tremor[[#This Row],[Type]]="Trailing",tremor[[#This Row],[Longitude]],0)</f>
        <v>0</v>
      </c>
      <c r="Q14" s="7">
        <f>IF(tremor[[#This Row],[Type]]="Trailing",tremor[[#This Row],[Latitude]],0)</f>
        <v>0</v>
      </c>
      <c r="R14" s="7">
        <f>IF(tremor[[#This Row],[Type]]="",tremor[[#This Row],[Longitude]],0)</f>
        <v>-2.9660000000000002</v>
      </c>
      <c r="S14" s="7">
        <f>IF(tremor[[#This Row],[Type]]="",tremor[[#This Row],[Latitude]],0)</f>
        <v>53.79</v>
      </c>
    </row>
    <row r="15" spans="1:23" x14ac:dyDescent="0.25">
      <c r="A15" s="24">
        <f>tremor[[#This Row],[Date]]+tremor[[#This Row],[Time (UTC)]]</f>
        <v>43693.420659722222</v>
      </c>
      <c r="B15" s="8">
        <v>43693</v>
      </c>
      <c r="C15" s="9">
        <v>0.4206597222222222</v>
      </c>
      <c r="D15" s="7">
        <v>53.79</v>
      </c>
      <c r="E15" s="7">
        <v>-2.968</v>
      </c>
      <c r="F15" s="16">
        <v>1</v>
      </c>
      <c r="G15" s="16">
        <v>-0.7</v>
      </c>
      <c r="H15" s="16"/>
      <c r="I15" s="18"/>
      <c r="K15" s="7">
        <f>IF(tremor[[#This Row],[Type]]="red",tremor[[#This Row],[Longitude]],0)</f>
        <v>0</v>
      </c>
      <c r="L15" s="7">
        <f>IF(tremor[[#This Row],[Type]]="Red",tremor[[#This Row],[Latitude]],0)</f>
        <v>0</v>
      </c>
      <c r="M15" s="11" t="str">
        <f>TEXT(tremor[[#This Row],[Date]],"d/mm")&amp;" , "&amp;TEXT(tremor[[#This Row],[Magnitude (ML)]],"0.0")&amp;"ML"</f>
        <v>16/08 , -0.7ML</v>
      </c>
      <c r="N15" s="7">
        <f>IF(tremor[[#This Row],[Type]]="amber",tremor[[#This Row],[Longitude]],0)</f>
        <v>0</v>
      </c>
      <c r="O15" s="7">
        <f>IF(tremor[[#This Row],[Type]]="Amber",tremor[[#This Row],[Latitude]],0)</f>
        <v>0</v>
      </c>
      <c r="P15" s="7">
        <f>IF(tremor[[#This Row],[Type]]="Trailing",tremor[[#This Row],[Longitude]],0)</f>
        <v>0</v>
      </c>
      <c r="Q15" s="7">
        <f>IF(tremor[[#This Row],[Type]]="Trailing",tremor[[#This Row],[Latitude]],0)</f>
        <v>0</v>
      </c>
      <c r="R15" s="7">
        <f>IF(tremor[[#This Row],[Type]]="",tremor[[#This Row],[Longitude]],0)</f>
        <v>-2.968</v>
      </c>
      <c r="S15" s="7">
        <f>IF(tremor[[#This Row],[Type]]="",tremor[[#This Row],[Latitude]],0)</f>
        <v>53.79</v>
      </c>
    </row>
    <row r="16" spans="1:23" x14ac:dyDescent="0.25">
      <c r="A16" s="24">
        <f>tremor[[#This Row],[Date]]+tremor[[#This Row],[Time (UTC)]]</f>
        <v>43693.423391203702</v>
      </c>
      <c r="B16" s="8">
        <v>43693</v>
      </c>
      <c r="C16" s="9">
        <v>0.4233912037037037</v>
      </c>
      <c r="D16" s="7">
        <v>53.787999999999997</v>
      </c>
      <c r="E16" s="7">
        <v>-2.9750000000000001</v>
      </c>
      <c r="F16" s="16">
        <v>2</v>
      </c>
      <c r="G16" s="16">
        <v>-0.6</v>
      </c>
      <c r="H16" s="16"/>
      <c r="I16" s="18"/>
      <c r="K16" s="7">
        <f>IF(tremor[[#This Row],[Type]]="red",tremor[[#This Row],[Longitude]],0)</f>
        <v>0</v>
      </c>
      <c r="L16" s="7">
        <f>IF(tremor[[#This Row],[Type]]="Red",tremor[[#This Row],[Latitude]],0)</f>
        <v>0</v>
      </c>
      <c r="M16" s="11" t="str">
        <f>TEXT(tremor[[#This Row],[Date]],"d/mm")&amp;" , "&amp;TEXT(tremor[[#This Row],[Magnitude (ML)]],"0.0")&amp;"ML"</f>
        <v>16/08 , -0.6ML</v>
      </c>
      <c r="N16" s="7">
        <f>IF(tremor[[#This Row],[Type]]="amber",tremor[[#This Row],[Longitude]],0)</f>
        <v>0</v>
      </c>
      <c r="O16" s="7">
        <f>IF(tremor[[#This Row],[Type]]="Amber",tremor[[#This Row],[Latitude]],0)</f>
        <v>0</v>
      </c>
      <c r="P16" s="7">
        <f>IF(tremor[[#This Row],[Type]]="Trailing",tremor[[#This Row],[Longitude]],0)</f>
        <v>0</v>
      </c>
      <c r="Q16" s="7">
        <f>IF(tremor[[#This Row],[Type]]="Trailing",tremor[[#This Row],[Latitude]],0)</f>
        <v>0</v>
      </c>
      <c r="R16" s="7">
        <f>IF(tremor[[#This Row],[Type]]="",tremor[[#This Row],[Longitude]],0)</f>
        <v>-2.9750000000000001</v>
      </c>
      <c r="S16" s="7">
        <f>IF(tremor[[#This Row],[Type]]="",tremor[[#This Row],[Latitude]],0)</f>
        <v>53.787999999999997</v>
      </c>
    </row>
    <row r="17" spans="1:19" x14ac:dyDescent="0.25">
      <c r="A17" s="24">
        <f>tremor[[#This Row],[Date]]+tremor[[#This Row],[Time (UTC)]]</f>
        <v>43693.435312499998</v>
      </c>
      <c r="B17" s="8">
        <v>43693</v>
      </c>
      <c r="C17" s="9">
        <v>0.43531249999999999</v>
      </c>
      <c r="D17" s="7">
        <v>53.787999999999997</v>
      </c>
      <c r="E17" s="7">
        <v>-2.972</v>
      </c>
      <c r="F17" s="16">
        <v>2</v>
      </c>
      <c r="G17" s="16">
        <v>-0.5</v>
      </c>
      <c r="H17" s="16"/>
      <c r="I17" s="18"/>
      <c r="K17" s="7">
        <f>IF(tremor[[#This Row],[Type]]="red",tremor[[#This Row],[Longitude]],0)</f>
        <v>0</v>
      </c>
      <c r="L17" s="7">
        <f>IF(tremor[[#This Row],[Type]]="Red",tremor[[#This Row],[Latitude]],0)</f>
        <v>0</v>
      </c>
      <c r="M17" s="11" t="str">
        <f>TEXT(tremor[[#This Row],[Date]],"d/mm")&amp;" , "&amp;TEXT(tremor[[#This Row],[Magnitude (ML)]],"0.0")&amp;"ML"</f>
        <v>16/08 , -0.5ML</v>
      </c>
      <c r="N17" s="7">
        <f>IF(tremor[[#This Row],[Type]]="amber",tremor[[#This Row],[Longitude]],0)</f>
        <v>0</v>
      </c>
      <c r="O17" s="7">
        <f>IF(tremor[[#This Row],[Type]]="Amber",tremor[[#This Row],[Latitude]],0)</f>
        <v>0</v>
      </c>
      <c r="P17" s="7">
        <f>IF(tremor[[#This Row],[Type]]="Trailing",tremor[[#This Row],[Longitude]],0)</f>
        <v>0</v>
      </c>
      <c r="Q17" s="7">
        <f>IF(tremor[[#This Row],[Type]]="Trailing",tremor[[#This Row],[Latitude]],0)</f>
        <v>0</v>
      </c>
      <c r="R17" s="7">
        <f>IF(tremor[[#This Row],[Type]]="",tremor[[#This Row],[Longitude]],0)</f>
        <v>-2.972</v>
      </c>
      <c r="S17" s="7">
        <f>IF(tremor[[#This Row],[Type]]="",tremor[[#This Row],[Latitude]],0)</f>
        <v>53.787999999999997</v>
      </c>
    </row>
    <row r="18" spans="1:19" x14ac:dyDescent="0.25">
      <c r="A18" s="24">
        <f>tremor[[#This Row],[Date]]+tremor[[#This Row],[Time (UTC)]]</f>
        <v>43693.464456018519</v>
      </c>
      <c r="B18" s="8">
        <v>43693</v>
      </c>
      <c r="C18" s="9">
        <v>0.46445601851851853</v>
      </c>
      <c r="D18" s="7">
        <v>53.787999999999997</v>
      </c>
      <c r="E18" s="7">
        <v>-2.972</v>
      </c>
      <c r="F18" s="16">
        <v>2</v>
      </c>
      <c r="G18" s="16">
        <v>-0.6</v>
      </c>
      <c r="H18" s="16"/>
      <c r="I18" s="18"/>
      <c r="K18" s="7">
        <f>IF(tremor[[#This Row],[Type]]="red",tremor[[#This Row],[Longitude]],0)</f>
        <v>0</v>
      </c>
      <c r="L18" s="7">
        <f>IF(tremor[[#This Row],[Type]]="Red",tremor[[#This Row],[Latitude]],0)</f>
        <v>0</v>
      </c>
      <c r="M18" s="11" t="str">
        <f>TEXT(tremor[[#This Row],[Date]],"d/mm")&amp;" , "&amp;TEXT(tremor[[#This Row],[Magnitude (ML)]],"0.0")&amp;"ML"</f>
        <v>16/08 , -0.6ML</v>
      </c>
      <c r="N18" s="7">
        <f>IF(tremor[[#This Row],[Type]]="amber",tremor[[#This Row],[Longitude]],0)</f>
        <v>0</v>
      </c>
      <c r="O18" s="7">
        <f>IF(tremor[[#This Row],[Type]]="Amber",tremor[[#This Row],[Latitude]],0)</f>
        <v>0</v>
      </c>
      <c r="P18" s="7">
        <f>IF(tremor[[#This Row],[Type]]="Trailing",tremor[[#This Row],[Longitude]],0)</f>
        <v>0</v>
      </c>
      <c r="Q18" s="7">
        <f>IF(tremor[[#This Row],[Type]]="Trailing",tremor[[#This Row],[Latitude]],0)</f>
        <v>0</v>
      </c>
      <c r="R18" s="7">
        <f>IF(tremor[[#This Row],[Type]]="",tremor[[#This Row],[Longitude]],0)</f>
        <v>-2.972</v>
      </c>
      <c r="S18" s="7">
        <f>IF(tremor[[#This Row],[Type]]="",tremor[[#This Row],[Latitude]],0)</f>
        <v>53.787999999999997</v>
      </c>
    </row>
    <row r="19" spans="1:19" x14ac:dyDescent="0.25">
      <c r="A19" s="24">
        <f>tremor[[#This Row],[Date]]+tremor[[#This Row],[Time (UTC)]]</f>
        <v>43694.441689814812</v>
      </c>
      <c r="B19" s="8">
        <v>43694</v>
      </c>
      <c r="C19" s="9">
        <v>0.44168981481481479</v>
      </c>
      <c r="D19" s="7">
        <v>53.787999999999997</v>
      </c>
      <c r="E19" s="7">
        <v>-2.972</v>
      </c>
      <c r="F19" s="16">
        <v>2</v>
      </c>
      <c r="G19" s="16">
        <v>-0.8</v>
      </c>
      <c r="H19" s="16"/>
      <c r="I19" s="18"/>
      <c r="K19" s="7">
        <f>IF(tremor[[#This Row],[Type]]="red",tremor[[#This Row],[Longitude]],0)</f>
        <v>0</v>
      </c>
      <c r="L19" s="7">
        <f>IF(tremor[[#This Row],[Type]]="Red",tremor[[#This Row],[Latitude]],0)</f>
        <v>0</v>
      </c>
      <c r="M19" s="11" t="str">
        <f>TEXT(tremor[[#This Row],[Date]],"d/mm")&amp;" , "&amp;TEXT(tremor[[#This Row],[Magnitude (ML)]],"0.0")&amp;"ML"</f>
        <v>17/08 , -0.8ML</v>
      </c>
      <c r="N19" s="7">
        <f>IF(tremor[[#This Row],[Type]]="amber",tremor[[#This Row],[Longitude]],0)</f>
        <v>0</v>
      </c>
      <c r="O19" s="7">
        <f>IF(tremor[[#This Row],[Type]]="Amber",tremor[[#This Row],[Latitude]],0)</f>
        <v>0</v>
      </c>
      <c r="P19" s="7">
        <f>IF(tremor[[#This Row],[Type]]="Trailing",tremor[[#This Row],[Longitude]],0)</f>
        <v>0</v>
      </c>
      <c r="Q19" s="7">
        <f>IF(tremor[[#This Row],[Type]]="Trailing",tremor[[#This Row],[Latitude]],0)</f>
        <v>0</v>
      </c>
      <c r="R19" s="7">
        <f>IF(tremor[[#This Row],[Type]]="",tremor[[#This Row],[Longitude]],0)</f>
        <v>-2.972</v>
      </c>
      <c r="S19" s="7">
        <f>IF(tremor[[#This Row],[Type]]="",tremor[[#This Row],[Latitude]],0)</f>
        <v>53.787999999999997</v>
      </c>
    </row>
    <row r="20" spans="1:19" x14ac:dyDescent="0.25">
      <c r="A20" s="24">
        <f>tremor[[#This Row],[Date]]+tremor[[#This Row],[Time (UTC)]]</f>
        <v>43694.443831018521</v>
      </c>
      <c r="B20" s="8">
        <v>43694</v>
      </c>
      <c r="C20" s="9">
        <v>0.44383101851851853</v>
      </c>
      <c r="D20" s="7">
        <v>53.789000000000001</v>
      </c>
      <c r="E20" s="7">
        <v>-2.9710000000000001</v>
      </c>
      <c r="F20" s="16">
        <v>1</v>
      </c>
      <c r="G20" s="16">
        <v>-0.5</v>
      </c>
      <c r="H20" s="16"/>
      <c r="I20" s="18"/>
      <c r="K20" s="7">
        <f>IF(tremor[[#This Row],[Type]]="red",tremor[[#This Row],[Longitude]],0)</f>
        <v>0</v>
      </c>
      <c r="L20" s="7">
        <f>IF(tremor[[#This Row],[Type]]="Red",tremor[[#This Row],[Latitude]],0)</f>
        <v>0</v>
      </c>
      <c r="M20" s="11" t="str">
        <f>TEXT(tremor[[#This Row],[Date]],"d/mm")&amp;" , "&amp;TEXT(tremor[[#This Row],[Magnitude (ML)]],"0.0")&amp;"ML"</f>
        <v>17/08 , -0.5ML</v>
      </c>
      <c r="N20" s="7">
        <f>IF(tremor[[#This Row],[Type]]="amber",tremor[[#This Row],[Longitude]],0)</f>
        <v>0</v>
      </c>
      <c r="O20" s="7">
        <f>IF(tremor[[#This Row],[Type]]="Amber",tremor[[#This Row],[Latitude]],0)</f>
        <v>0</v>
      </c>
      <c r="P20" s="7">
        <f>IF(tremor[[#This Row],[Type]]="Trailing",tremor[[#This Row],[Longitude]],0)</f>
        <v>0</v>
      </c>
      <c r="Q20" s="7">
        <f>IF(tremor[[#This Row],[Type]]="Trailing",tremor[[#This Row],[Latitude]],0)</f>
        <v>0</v>
      </c>
      <c r="R20" s="7">
        <f>IF(tremor[[#This Row],[Type]]="",tremor[[#This Row],[Longitude]],0)</f>
        <v>-2.9710000000000001</v>
      </c>
      <c r="S20" s="7">
        <f>IF(tremor[[#This Row],[Type]]="",tremor[[#This Row],[Latitude]],0)</f>
        <v>53.789000000000001</v>
      </c>
    </row>
    <row r="21" spans="1:19" x14ac:dyDescent="0.25">
      <c r="A21" s="24">
        <f>tremor[[#This Row],[Date]]+tremor[[#This Row],[Time (UTC)]]</f>
        <v>43694.47550925926</v>
      </c>
      <c r="B21" s="8">
        <v>43694</v>
      </c>
      <c r="C21" s="9">
        <v>0.4755092592592593</v>
      </c>
      <c r="D21" s="7">
        <v>53.79</v>
      </c>
      <c r="E21" s="7">
        <v>-2.97</v>
      </c>
      <c r="F21" s="16">
        <v>1</v>
      </c>
      <c r="G21" s="16">
        <v>-1.1000000000000001</v>
      </c>
      <c r="H21" s="16"/>
      <c r="I21" s="18"/>
      <c r="K21" s="7">
        <f>IF(tremor[[#This Row],[Type]]="red",tremor[[#This Row],[Longitude]],0)</f>
        <v>0</v>
      </c>
      <c r="L21" s="7">
        <f>IF(tremor[[#This Row],[Type]]="Red",tremor[[#This Row],[Latitude]],0)</f>
        <v>0</v>
      </c>
      <c r="M21" s="11" t="str">
        <f>TEXT(tremor[[#This Row],[Date]],"d/mm")&amp;" , "&amp;TEXT(tremor[[#This Row],[Magnitude (ML)]],"0.0")&amp;"ML"</f>
        <v>17/08 , -1.1ML</v>
      </c>
      <c r="N21" s="7">
        <f>IF(tremor[[#This Row],[Type]]="amber",tremor[[#This Row],[Longitude]],0)</f>
        <v>0</v>
      </c>
      <c r="O21" s="7">
        <f>IF(tremor[[#This Row],[Type]]="Amber",tremor[[#This Row],[Latitude]],0)</f>
        <v>0</v>
      </c>
      <c r="P21" s="7">
        <f>IF(tremor[[#This Row],[Type]]="Trailing",tremor[[#This Row],[Longitude]],0)</f>
        <v>0</v>
      </c>
      <c r="Q21" s="7">
        <f>IF(tremor[[#This Row],[Type]]="Trailing",tremor[[#This Row],[Latitude]],0)</f>
        <v>0</v>
      </c>
      <c r="R21" s="7">
        <f>IF(tremor[[#This Row],[Type]]="",tremor[[#This Row],[Longitude]],0)</f>
        <v>-2.97</v>
      </c>
      <c r="S21" s="7">
        <f>IF(tremor[[#This Row],[Type]]="",tremor[[#This Row],[Latitude]],0)</f>
        <v>53.79</v>
      </c>
    </row>
    <row r="22" spans="1:19" x14ac:dyDescent="0.25">
      <c r="A22" s="24">
        <f>tremor[[#This Row],[Date]]+tremor[[#This Row],[Time (UTC)]]</f>
        <v>43694.475960648146</v>
      </c>
      <c r="B22" s="8">
        <v>43694</v>
      </c>
      <c r="C22" s="9">
        <v>0.47596064814814815</v>
      </c>
      <c r="D22" s="7">
        <v>53.789000000000001</v>
      </c>
      <c r="E22" s="7">
        <v>-2.97</v>
      </c>
      <c r="F22" s="16">
        <v>1</v>
      </c>
      <c r="G22" s="16">
        <v>-0.6</v>
      </c>
      <c r="H22" s="16"/>
      <c r="I22" s="18"/>
      <c r="K22" s="7">
        <f>IF(tremor[[#This Row],[Type]]="red",tremor[[#This Row],[Longitude]],0)</f>
        <v>0</v>
      </c>
      <c r="L22" s="7">
        <f>IF(tremor[[#This Row],[Type]]="Red",tremor[[#This Row],[Latitude]],0)</f>
        <v>0</v>
      </c>
      <c r="M22" s="11" t="str">
        <f>TEXT(tremor[[#This Row],[Date]],"d/mm")&amp;" , "&amp;TEXT(tremor[[#This Row],[Magnitude (ML)]],"0.0")&amp;"ML"</f>
        <v>17/08 , -0.6ML</v>
      </c>
      <c r="N22" s="7">
        <f>IF(tremor[[#This Row],[Type]]="amber",tremor[[#This Row],[Longitude]],0)</f>
        <v>0</v>
      </c>
      <c r="O22" s="7">
        <f>IF(tremor[[#This Row],[Type]]="Amber",tremor[[#This Row],[Latitude]],0)</f>
        <v>0</v>
      </c>
      <c r="P22" s="7">
        <f>IF(tremor[[#This Row],[Type]]="Trailing",tremor[[#This Row],[Longitude]],0)</f>
        <v>0</v>
      </c>
      <c r="Q22" s="7">
        <f>IF(tremor[[#This Row],[Type]]="Trailing",tremor[[#This Row],[Latitude]],0)</f>
        <v>0</v>
      </c>
      <c r="R22" s="7">
        <f>IF(tremor[[#This Row],[Type]]="",tremor[[#This Row],[Longitude]],0)</f>
        <v>-2.97</v>
      </c>
      <c r="S22" s="7">
        <f>IF(tremor[[#This Row],[Type]]="",tremor[[#This Row],[Latitude]],0)</f>
        <v>53.789000000000001</v>
      </c>
    </row>
    <row r="23" spans="1:19" x14ac:dyDescent="0.25">
      <c r="A23" s="24">
        <f>tremor[[#This Row],[Date]]+tremor[[#This Row],[Time (UTC)]]</f>
        <v>43696.399884259263</v>
      </c>
      <c r="B23" s="8">
        <v>43696</v>
      </c>
      <c r="C23" s="9">
        <v>0.39988425925925924</v>
      </c>
      <c r="D23" s="7">
        <v>53.789000000000001</v>
      </c>
      <c r="E23" s="7">
        <v>-2.97</v>
      </c>
      <c r="F23" s="16">
        <v>1</v>
      </c>
      <c r="G23" s="19">
        <v>0</v>
      </c>
      <c r="H23" s="19"/>
      <c r="I23" s="18" t="s">
        <v>28</v>
      </c>
      <c r="K23" s="7">
        <f>IF(tremor[[#This Row],[Type]]="red",tremor[[#This Row],[Longitude]],0)</f>
        <v>0</v>
      </c>
      <c r="L23" s="7">
        <f>IF(tremor[[#This Row],[Type]]="Red",tremor[[#This Row],[Latitude]],0)</f>
        <v>0</v>
      </c>
      <c r="M23" s="11" t="str">
        <f>TEXT(tremor[[#This Row],[Date]],"d/mm")&amp;" , "&amp;TEXT(tremor[[#This Row],[Magnitude (ML)]],"0.0")&amp;"ML"</f>
        <v>19/08 , 0.0ML</v>
      </c>
      <c r="N23" s="7">
        <f>IF(tremor[[#This Row],[Type]]="amber",tremor[[#This Row],[Longitude]],0)</f>
        <v>-2.97</v>
      </c>
      <c r="O23" s="7">
        <f>IF(tremor[[#This Row],[Type]]="Amber",tremor[[#This Row],[Latitude]],0)</f>
        <v>53.789000000000001</v>
      </c>
      <c r="P23" s="7">
        <f>IF(tremor[[#This Row],[Type]]="Trailing",tremor[[#This Row],[Longitude]],0)</f>
        <v>0</v>
      </c>
      <c r="Q23" s="7">
        <f>IF(tremor[[#This Row],[Type]]="Trailing",tremor[[#This Row],[Latitude]],0)</f>
        <v>0</v>
      </c>
      <c r="R23" s="7">
        <f>IF(tremor[[#This Row],[Type]]="",tremor[[#This Row],[Longitude]],0)</f>
        <v>0</v>
      </c>
      <c r="S23" s="7">
        <f>IF(tremor[[#This Row],[Type]]="",tremor[[#This Row],[Latitude]],0)</f>
        <v>0</v>
      </c>
    </row>
    <row r="24" spans="1:19" x14ac:dyDescent="0.25">
      <c r="A24" s="24">
        <f>tremor[[#This Row],[Date]]+tremor[[#This Row],[Time (UTC)]]</f>
        <v>43696.403356481482</v>
      </c>
      <c r="B24" s="8">
        <v>43696</v>
      </c>
      <c r="C24" s="9">
        <v>0.40335648148148145</v>
      </c>
      <c r="D24" s="7">
        <v>53.789000000000001</v>
      </c>
      <c r="E24" s="7">
        <v>-2.9710000000000001</v>
      </c>
      <c r="F24" s="16">
        <v>1</v>
      </c>
      <c r="G24" s="16">
        <v>-0.7</v>
      </c>
      <c r="H24" s="16"/>
      <c r="I24" s="18"/>
      <c r="K24" s="7">
        <f>IF(tremor[[#This Row],[Type]]="red",tremor[[#This Row],[Longitude]],0)</f>
        <v>0</v>
      </c>
      <c r="L24" s="7">
        <f>IF(tremor[[#This Row],[Type]]="Red",tremor[[#This Row],[Latitude]],0)</f>
        <v>0</v>
      </c>
      <c r="M24" s="11" t="str">
        <f>TEXT(tremor[[#This Row],[Date]],"d/mm")&amp;" , "&amp;TEXT(tremor[[#This Row],[Magnitude (ML)]],"0.0")&amp;"ML"</f>
        <v>19/08 , -0.7ML</v>
      </c>
      <c r="N24" s="7">
        <f>IF(tremor[[#This Row],[Type]]="amber",tremor[[#This Row],[Longitude]],0)</f>
        <v>0</v>
      </c>
      <c r="O24" s="7">
        <f>IF(tremor[[#This Row],[Type]]="Amber",tremor[[#This Row],[Latitude]],0)</f>
        <v>0</v>
      </c>
      <c r="P24" s="7">
        <f>IF(tremor[[#This Row],[Type]]="Trailing",tremor[[#This Row],[Longitude]],0)</f>
        <v>0</v>
      </c>
      <c r="Q24" s="7">
        <f>IF(tremor[[#This Row],[Type]]="Trailing",tremor[[#This Row],[Latitude]],0)</f>
        <v>0</v>
      </c>
      <c r="R24" s="7">
        <f>IF(tremor[[#This Row],[Type]]="",tremor[[#This Row],[Longitude]],0)</f>
        <v>-2.9710000000000001</v>
      </c>
      <c r="S24" s="7">
        <f>IF(tremor[[#This Row],[Type]]="",tremor[[#This Row],[Latitude]],0)</f>
        <v>53.789000000000001</v>
      </c>
    </row>
    <row r="25" spans="1:19" x14ac:dyDescent="0.25">
      <c r="A25" s="24">
        <f>tremor[[#This Row],[Date]]+tremor[[#This Row],[Time (UTC)]]</f>
        <v>43696.410405092596</v>
      </c>
      <c r="B25" s="8">
        <v>43696</v>
      </c>
      <c r="C25" s="9">
        <v>0.41040509259259261</v>
      </c>
      <c r="D25" s="7">
        <v>53.789000000000001</v>
      </c>
      <c r="E25" s="7">
        <v>-2.968</v>
      </c>
      <c r="F25" s="16">
        <v>2</v>
      </c>
      <c r="G25" s="16">
        <v>-0.3</v>
      </c>
      <c r="H25" s="16"/>
      <c r="I25" s="18"/>
      <c r="K25" s="7">
        <f>IF(tremor[[#This Row],[Type]]="red",tremor[[#This Row],[Longitude]],0)</f>
        <v>0</v>
      </c>
      <c r="L25" s="7">
        <f>IF(tremor[[#This Row],[Type]]="Red",tremor[[#This Row],[Latitude]],0)</f>
        <v>0</v>
      </c>
      <c r="M25" s="11" t="str">
        <f>TEXT(tremor[[#This Row],[Date]],"d/mm")&amp;" , "&amp;TEXT(tremor[[#This Row],[Magnitude (ML)]],"0.0")&amp;"ML"</f>
        <v>19/08 , -0.3ML</v>
      </c>
      <c r="N25" s="7">
        <f>IF(tremor[[#This Row],[Type]]="amber",tremor[[#This Row],[Longitude]],0)</f>
        <v>0</v>
      </c>
      <c r="O25" s="7">
        <f>IF(tremor[[#This Row],[Type]]="Amber",tremor[[#This Row],[Latitude]],0)</f>
        <v>0</v>
      </c>
      <c r="P25" s="7">
        <f>IF(tremor[[#This Row],[Type]]="Trailing",tremor[[#This Row],[Longitude]],0)</f>
        <v>0</v>
      </c>
      <c r="Q25" s="7">
        <f>IF(tremor[[#This Row],[Type]]="Trailing",tremor[[#This Row],[Latitude]],0)</f>
        <v>0</v>
      </c>
      <c r="R25" s="7">
        <f>IF(tremor[[#This Row],[Type]]="",tremor[[#This Row],[Longitude]],0)</f>
        <v>-2.968</v>
      </c>
      <c r="S25" s="7">
        <f>IF(tremor[[#This Row],[Type]]="",tremor[[#This Row],[Latitude]],0)</f>
        <v>53.789000000000001</v>
      </c>
    </row>
    <row r="26" spans="1:19" x14ac:dyDescent="0.25">
      <c r="A26" s="24">
        <f>tremor[[#This Row],[Date]]+tremor[[#This Row],[Time (UTC)]]</f>
        <v>43696.420995370368</v>
      </c>
      <c r="B26" s="8">
        <v>43696</v>
      </c>
      <c r="C26" s="9">
        <v>0.42099537037037038</v>
      </c>
      <c r="D26" s="7">
        <v>53.789000000000001</v>
      </c>
      <c r="E26" s="7">
        <v>-2.968</v>
      </c>
      <c r="F26" s="16">
        <v>1</v>
      </c>
      <c r="G26" s="19">
        <v>0</v>
      </c>
      <c r="H26" s="19"/>
      <c r="I26" s="18" t="s">
        <v>28</v>
      </c>
      <c r="K26" s="7">
        <f>IF(tremor[[#This Row],[Type]]="red",tremor[[#This Row],[Longitude]],0)</f>
        <v>0</v>
      </c>
      <c r="L26" s="7">
        <f>IF(tremor[[#This Row],[Type]]="Red",tremor[[#This Row],[Latitude]],0)</f>
        <v>0</v>
      </c>
      <c r="M26" s="11" t="str">
        <f>TEXT(tremor[[#This Row],[Date]],"d/mm")&amp;" , "&amp;TEXT(tremor[[#This Row],[Magnitude (ML)]],"0.0")&amp;"ML"</f>
        <v>19/08 , 0.0ML</v>
      </c>
      <c r="N26" s="7">
        <f>IF(tremor[[#This Row],[Type]]="amber",tremor[[#This Row],[Longitude]],0)</f>
        <v>-2.968</v>
      </c>
      <c r="O26" s="7">
        <f>IF(tremor[[#This Row],[Type]]="Amber",tremor[[#This Row],[Latitude]],0)</f>
        <v>53.789000000000001</v>
      </c>
      <c r="P26" s="7">
        <f>IF(tremor[[#This Row],[Type]]="Trailing",tremor[[#This Row],[Longitude]],0)</f>
        <v>0</v>
      </c>
      <c r="Q26" s="7">
        <f>IF(tremor[[#This Row],[Type]]="Trailing",tremor[[#This Row],[Latitude]],0)</f>
        <v>0</v>
      </c>
      <c r="R26" s="7">
        <f>IF(tremor[[#This Row],[Type]]="",tremor[[#This Row],[Longitude]],0)</f>
        <v>0</v>
      </c>
      <c r="S26" s="7">
        <f>IF(tremor[[#This Row],[Type]]="",tremor[[#This Row],[Latitude]],0)</f>
        <v>0</v>
      </c>
    </row>
    <row r="27" spans="1:19" x14ac:dyDescent="0.25">
      <c r="A27" s="24">
        <f>tremor[[#This Row],[Date]]+tremor[[#This Row],[Time (UTC)]]</f>
        <v>43696.423194444447</v>
      </c>
      <c r="B27" s="8">
        <v>43696</v>
      </c>
      <c r="C27" s="9">
        <v>0.42319444444444443</v>
      </c>
      <c r="D27" s="7">
        <v>53.789000000000001</v>
      </c>
      <c r="E27" s="7">
        <v>-2.9710000000000001</v>
      </c>
      <c r="F27" s="16">
        <v>1</v>
      </c>
      <c r="G27" s="16">
        <v>-0.6</v>
      </c>
      <c r="H27" s="16"/>
      <c r="I27" s="18"/>
      <c r="K27" s="7">
        <f>IF(tremor[[#This Row],[Type]]="red",tremor[[#This Row],[Longitude]],0)</f>
        <v>0</v>
      </c>
      <c r="L27" s="7">
        <f>IF(tremor[[#This Row],[Type]]="Red",tremor[[#This Row],[Latitude]],0)</f>
        <v>0</v>
      </c>
      <c r="M27" s="11" t="str">
        <f>TEXT(tremor[[#This Row],[Date]],"d/mm")&amp;" , "&amp;TEXT(tremor[[#This Row],[Magnitude (ML)]],"0.0")&amp;"ML"</f>
        <v>19/08 , -0.6ML</v>
      </c>
      <c r="N27" s="7">
        <f>IF(tremor[[#This Row],[Type]]="amber",tremor[[#This Row],[Longitude]],0)</f>
        <v>0</v>
      </c>
      <c r="O27" s="7">
        <f>IF(tremor[[#This Row],[Type]]="Amber",tremor[[#This Row],[Latitude]],0)</f>
        <v>0</v>
      </c>
      <c r="P27" s="7">
        <f>IF(tremor[[#This Row],[Type]]="Trailing",tremor[[#This Row],[Longitude]],0)</f>
        <v>0</v>
      </c>
      <c r="Q27" s="7">
        <f>IF(tremor[[#This Row],[Type]]="Trailing",tremor[[#This Row],[Latitude]],0)</f>
        <v>0</v>
      </c>
      <c r="R27" s="7">
        <f>IF(tremor[[#This Row],[Type]]="",tremor[[#This Row],[Longitude]],0)</f>
        <v>-2.9710000000000001</v>
      </c>
      <c r="S27" s="7">
        <f>IF(tremor[[#This Row],[Type]]="",tremor[[#This Row],[Latitude]],0)</f>
        <v>53.789000000000001</v>
      </c>
    </row>
    <row r="28" spans="1:19" x14ac:dyDescent="0.25">
      <c r="A28" s="24">
        <f>tremor[[#This Row],[Date]]+tremor[[#This Row],[Time (UTC)]]</f>
        <v>43696.429305555554</v>
      </c>
      <c r="B28" s="8">
        <v>43696</v>
      </c>
      <c r="C28" s="9">
        <v>0.42930555555555555</v>
      </c>
      <c r="D28" s="7">
        <v>53.79</v>
      </c>
      <c r="E28" s="7">
        <v>-2.9710000000000001</v>
      </c>
      <c r="F28" s="16">
        <v>2</v>
      </c>
      <c r="G28" s="16">
        <v>-0.5</v>
      </c>
      <c r="H28" s="16"/>
      <c r="I28" s="18"/>
      <c r="K28" s="7">
        <f>IF(tremor[[#This Row],[Type]]="red",tremor[[#This Row],[Longitude]],0)</f>
        <v>0</v>
      </c>
      <c r="L28" s="7">
        <f>IF(tremor[[#This Row],[Type]]="Red",tremor[[#This Row],[Latitude]],0)</f>
        <v>0</v>
      </c>
      <c r="M28" s="11" t="str">
        <f>TEXT(tremor[[#This Row],[Date]],"d/mm")&amp;" , "&amp;TEXT(tremor[[#This Row],[Magnitude (ML)]],"0.0")&amp;"ML"</f>
        <v>19/08 , -0.5ML</v>
      </c>
      <c r="N28" s="7">
        <f>IF(tremor[[#This Row],[Type]]="amber",tremor[[#This Row],[Longitude]],0)</f>
        <v>0</v>
      </c>
      <c r="O28" s="7">
        <f>IF(tremor[[#This Row],[Type]]="Amber",tremor[[#This Row],[Latitude]],0)</f>
        <v>0</v>
      </c>
      <c r="P28" s="7">
        <f>IF(tremor[[#This Row],[Type]]="Trailing",tremor[[#This Row],[Longitude]],0)</f>
        <v>0</v>
      </c>
      <c r="Q28" s="7">
        <f>IF(tremor[[#This Row],[Type]]="Trailing",tremor[[#This Row],[Latitude]],0)</f>
        <v>0</v>
      </c>
      <c r="R28" s="7">
        <f>IF(tremor[[#This Row],[Type]]="",tremor[[#This Row],[Longitude]],0)</f>
        <v>-2.9710000000000001</v>
      </c>
      <c r="S28" s="7">
        <f>IF(tremor[[#This Row],[Type]]="",tremor[[#This Row],[Latitude]],0)</f>
        <v>53.79</v>
      </c>
    </row>
    <row r="29" spans="1:19" x14ac:dyDescent="0.25">
      <c r="A29" s="24">
        <f>tremor[[#This Row],[Date]]+tremor[[#This Row],[Time (UTC)]]</f>
        <v>43696.431030092594</v>
      </c>
      <c r="B29" s="8">
        <v>43696</v>
      </c>
      <c r="C29" s="9">
        <v>0.43103009259259256</v>
      </c>
      <c r="D29" s="7">
        <v>53.789000000000001</v>
      </c>
      <c r="E29" s="7">
        <v>-2.97</v>
      </c>
      <c r="F29" s="16">
        <v>1</v>
      </c>
      <c r="G29" s="16">
        <v>-0.5</v>
      </c>
      <c r="H29" s="16"/>
      <c r="I29" s="18"/>
      <c r="K29" s="7">
        <f>IF(tremor[[#This Row],[Type]]="red",tremor[[#This Row],[Longitude]],0)</f>
        <v>0</v>
      </c>
      <c r="L29" s="7">
        <f>IF(tremor[[#This Row],[Type]]="Red",tremor[[#This Row],[Latitude]],0)</f>
        <v>0</v>
      </c>
      <c r="M29" s="11" t="str">
        <f>TEXT(tremor[[#This Row],[Date]],"d/mm")&amp;" , "&amp;TEXT(tremor[[#This Row],[Magnitude (ML)]],"0.0")&amp;"ML"</f>
        <v>19/08 , -0.5ML</v>
      </c>
      <c r="N29" s="7">
        <f>IF(tremor[[#This Row],[Type]]="amber",tremor[[#This Row],[Longitude]],0)</f>
        <v>0</v>
      </c>
      <c r="O29" s="7">
        <f>IF(tremor[[#This Row],[Type]]="Amber",tremor[[#This Row],[Latitude]],0)</f>
        <v>0</v>
      </c>
      <c r="P29" s="7">
        <f>IF(tremor[[#This Row],[Type]]="Trailing",tremor[[#This Row],[Longitude]],0)</f>
        <v>0</v>
      </c>
      <c r="Q29" s="7">
        <f>IF(tremor[[#This Row],[Type]]="Trailing",tremor[[#This Row],[Latitude]],0)</f>
        <v>0</v>
      </c>
      <c r="R29" s="7">
        <f>IF(tremor[[#This Row],[Type]]="",tremor[[#This Row],[Longitude]],0)</f>
        <v>-2.97</v>
      </c>
      <c r="S29" s="7">
        <f>IF(tremor[[#This Row],[Type]]="",tremor[[#This Row],[Latitude]],0)</f>
        <v>53.789000000000001</v>
      </c>
    </row>
    <row r="30" spans="1:19" x14ac:dyDescent="0.25">
      <c r="A30" s="24">
        <f>tremor[[#This Row],[Date]]+tremor[[#This Row],[Time (UTC)]]</f>
        <v>43697.379467592589</v>
      </c>
      <c r="B30" s="8">
        <v>43697</v>
      </c>
      <c r="C30" s="9">
        <v>0.37946759259259261</v>
      </c>
      <c r="D30" s="7">
        <v>53.789000000000001</v>
      </c>
      <c r="E30" s="7">
        <v>-2.972</v>
      </c>
      <c r="F30" s="16">
        <v>2</v>
      </c>
      <c r="G30" s="16">
        <v>-0.6</v>
      </c>
      <c r="H30" s="16"/>
      <c r="I30" s="18"/>
      <c r="K30" s="7">
        <f>IF(tremor[[#This Row],[Type]]="red",tremor[[#This Row],[Longitude]],0)</f>
        <v>0</v>
      </c>
      <c r="L30" s="7">
        <f>IF(tremor[[#This Row],[Type]]="Red",tremor[[#This Row],[Latitude]],0)</f>
        <v>0</v>
      </c>
      <c r="M30" s="11" t="str">
        <f>TEXT(tremor[[#This Row],[Date]],"d/mm")&amp;" , "&amp;TEXT(tremor[[#This Row],[Magnitude (ML)]],"0.0")&amp;"ML"</f>
        <v>20/08 , -0.6ML</v>
      </c>
      <c r="N30" s="7">
        <f>IF(tremor[[#This Row],[Type]]="amber",tremor[[#This Row],[Longitude]],0)</f>
        <v>0</v>
      </c>
      <c r="O30" s="7">
        <f>IF(tremor[[#This Row],[Type]]="Amber",tremor[[#This Row],[Latitude]],0)</f>
        <v>0</v>
      </c>
      <c r="P30" s="7">
        <f>IF(tremor[[#This Row],[Type]]="Trailing",tremor[[#This Row],[Longitude]],0)</f>
        <v>0</v>
      </c>
      <c r="Q30" s="7">
        <f>IF(tremor[[#This Row],[Type]]="Trailing",tremor[[#This Row],[Latitude]],0)</f>
        <v>0</v>
      </c>
      <c r="R30" s="7">
        <f>IF(tremor[[#This Row],[Type]]="",tremor[[#This Row],[Longitude]],0)</f>
        <v>-2.972</v>
      </c>
      <c r="S30" s="7">
        <f>IF(tremor[[#This Row],[Type]]="",tremor[[#This Row],[Latitude]],0)</f>
        <v>53.789000000000001</v>
      </c>
    </row>
    <row r="31" spans="1:19" x14ac:dyDescent="0.25">
      <c r="A31" s="24">
        <f>tremor[[#This Row],[Date]]+tremor[[#This Row],[Time (UTC)]]</f>
        <v>43697.384675925925</v>
      </c>
      <c r="B31" s="8">
        <v>43697</v>
      </c>
      <c r="C31" s="9">
        <v>0.38467592592592598</v>
      </c>
      <c r="D31" s="7">
        <v>53.786999999999999</v>
      </c>
      <c r="E31" s="7">
        <v>-2.964</v>
      </c>
      <c r="F31" s="16">
        <v>2</v>
      </c>
      <c r="G31" s="19">
        <v>0</v>
      </c>
      <c r="H31" s="19"/>
      <c r="I31" s="18" t="s">
        <v>28</v>
      </c>
      <c r="K31" s="7">
        <f>IF(tremor[[#This Row],[Type]]="red",tremor[[#This Row],[Longitude]],0)</f>
        <v>0</v>
      </c>
      <c r="L31" s="7">
        <f>IF(tremor[[#This Row],[Type]]="Red",tremor[[#This Row],[Latitude]],0)</f>
        <v>0</v>
      </c>
      <c r="M31" s="11" t="str">
        <f>TEXT(tremor[[#This Row],[Date]],"d/mm")&amp;" , "&amp;TEXT(tremor[[#This Row],[Magnitude (ML)]],"0.0")&amp;"ML"</f>
        <v>20/08 , 0.0ML</v>
      </c>
      <c r="N31" s="7">
        <f>IF(tremor[[#This Row],[Type]]="amber",tremor[[#This Row],[Longitude]],0)</f>
        <v>-2.964</v>
      </c>
      <c r="O31" s="7">
        <f>IF(tremor[[#This Row],[Type]]="Amber",tremor[[#This Row],[Latitude]],0)</f>
        <v>53.786999999999999</v>
      </c>
      <c r="P31" s="7">
        <f>IF(tremor[[#This Row],[Type]]="Trailing",tremor[[#This Row],[Longitude]],0)</f>
        <v>0</v>
      </c>
      <c r="Q31" s="7">
        <f>IF(tremor[[#This Row],[Type]]="Trailing",tremor[[#This Row],[Latitude]],0)</f>
        <v>0</v>
      </c>
      <c r="R31" s="7">
        <f>IF(tremor[[#This Row],[Type]]="",tremor[[#This Row],[Longitude]],0)</f>
        <v>0</v>
      </c>
      <c r="S31" s="7">
        <f>IF(tremor[[#This Row],[Type]]="",tremor[[#This Row],[Latitude]],0)</f>
        <v>0</v>
      </c>
    </row>
    <row r="32" spans="1:19" x14ac:dyDescent="0.25">
      <c r="A32" s="24">
        <f>tremor[[#This Row],[Date]]+tremor[[#This Row],[Time (UTC)]]</f>
        <v>43697.38486111111</v>
      </c>
      <c r="B32" s="8">
        <v>43697</v>
      </c>
      <c r="C32" s="9">
        <v>0.3848611111111111</v>
      </c>
      <c r="D32" s="7">
        <v>53.786000000000001</v>
      </c>
      <c r="E32" s="7">
        <v>-2.964</v>
      </c>
      <c r="F32" s="16">
        <v>2</v>
      </c>
      <c r="G32" s="16">
        <v>-0.1</v>
      </c>
      <c r="H32" s="16"/>
      <c r="I32" s="18"/>
      <c r="K32" s="7">
        <f>IF(tremor[[#This Row],[Type]]="red",tremor[[#This Row],[Longitude]],0)</f>
        <v>0</v>
      </c>
      <c r="L32" s="7">
        <f>IF(tremor[[#This Row],[Type]]="Red",tremor[[#This Row],[Latitude]],0)</f>
        <v>0</v>
      </c>
      <c r="M32" s="11" t="str">
        <f>TEXT(tremor[[#This Row],[Date]],"d/mm")&amp;" , "&amp;TEXT(tremor[[#This Row],[Magnitude (ML)]],"0.0")&amp;"ML"</f>
        <v>20/08 , -0.1ML</v>
      </c>
      <c r="N32" s="7">
        <f>IF(tremor[[#This Row],[Type]]="amber",tremor[[#This Row],[Longitude]],0)</f>
        <v>0</v>
      </c>
      <c r="O32" s="7">
        <f>IF(tremor[[#This Row],[Type]]="Amber",tremor[[#This Row],[Latitude]],0)</f>
        <v>0</v>
      </c>
      <c r="P32" s="7">
        <f>IF(tremor[[#This Row],[Type]]="Trailing",tremor[[#This Row],[Longitude]],0)</f>
        <v>0</v>
      </c>
      <c r="Q32" s="7">
        <f>IF(tremor[[#This Row],[Type]]="Trailing",tremor[[#This Row],[Latitude]],0)</f>
        <v>0</v>
      </c>
      <c r="R32" s="7">
        <f>IF(tremor[[#This Row],[Type]]="",tremor[[#This Row],[Longitude]],0)</f>
        <v>-2.964</v>
      </c>
      <c r="S32" s="7">
        <f>IF(tremor[[#This Row],[Type]]="",tremor[[#This Row],[Latitude]],0)</f>
        <v>53.786000000000001</v>
      </c>
    </row>
    <row r="33" spans="1:19" x14ac:dyDescent="0.25">
      <c r="A33" s="24">
        <f>tremor[[#This Row],[Date]]+tremor[[#This Row],[Time (UTC)]]</f>
        <v>43697.386736111112</v>
      </c>
      <c r="B33" s="8">
        <v>43697</v>
      </c>
      <c r="C33" s="9">
        <v>0.38673611111111111</v>
      </c>
      <c r="D33" s="7">
        <v>53.787999999999997</v>
      </c>
      <c r="E33" s="7">
        <v>-2.9729999999999999</v>
      </c>
      <c r="F33" s="16">
        <v>1</v>
      </c>
      <c r="G33" s="16">
        <v>-0.8</v>
      </c>
      <c r="H33" s="16"/>
      <c r="I33" s="18"/>
      <c r="K33" s="7">
        <f>IF(tremor[[#This Row],[Type]]="red",tremor[[#This Row],[Longitude]],0)</f>
        <v>0</v>
      </c>
      <c r="L33" s="7">
        <f>IF(tremor[[#This Row],[Type]]="Red",tremor[[#This Row],[Latitude]],0)</f>
        <v>0</v>
      </c>
      <c r="M33" s="11" t="str">
        <f>TEXT(tremor[[#This Row],[Date]],"d/mm")&amp;" , "&amp;TEXT(tremor[[#This Row],[Magnitude (ML)]],"0.0")&amp;"ML"</f>
        <v>20/08 , -0.8ML</v>
      </c>
      <c r="N33" s="7">
        <f>IF(tremor[[#This Row],[Type]]="amber",tremor[[#This Row],[Longitude]],0)</f>
        <v>0</v>
      </c>
      <c r="O33" s="7">
        <f>IF(tremor[[#This Row],[Type]]="Amber",tremor[[#This Row],[Latitude]],0)</f>
        <v>0</v>
      </c>
      <c r="P33" s="7">
        <f>IF(tremor[[#This Row],[Type]]="Trailing",tremor[[#This Row],[Longitude]],0)</f>
        <v>0</v>
      </c>
      <c r="Q33" s="7">
        <f>IF(tremor[[#This Row],[Type]]="Trailing",tremor[[#This Row],[Latitude]],0)</f>
        <v>0</v>
      </c>
      <c r="R33" s="7">
        <f>IF(tremor[[#This Row],[Type]]="",tremor[[#This Row],[Longitude]],0)</f>
        <v>-2.9729999999999999</v>
      </c>
      <c r="S33" s="7">
        <f>IF(tremor[[#This Row],[Type]]="",tremor[[#This Row],[Latitude]],0)</f>
        <v>53.787999999999997</v>
      </c>
    </row>
    <row r="34" spans="1:19" x14ac:dyDescent="0.25">
      <c r="A34" s="24">
        <f>tremor[[#This Row],[Date]]+tremor[[#This Row],[Time (UTC)]]</f>
        <v>43697.391527777778</v>
      </c>
      <c r="B34" s="8">
        <v>43697</v>
      </c>
      <c r="C34" s="9">
        <v>0.39152777777777775</v>
      </c>
      <c r="D34" s="7">
        <v>53.787999999999997</v>
      </c>
      <c r="E34" s="7">
        <v>-2.968</v>
      </c>
      <c r="F34" s="16">
        <v>2</v>
      </c>
      <c r="G34" s="16">
        <v>-0.7</v>
      </c>
      <c r="H34" s="16"/>
      <c r="I34" s="18"/>
      <c r="K34" s="7">
        <f>IF(tremor[[#This Row],[Type]]="red",tremor[[#This Row],[Longitude]],0)</f>
        <v>0</v>
      </c>
      <c r="L34" s="7">
        <f>IF(tremor[[#This Row],[Type]]="Red",tremor[[#This Row],[Latitude]],0)</f>
        <v>0</v>
      </c>
      <c r="M34" s="11" t="str">
        <f>TEXT(tremor[[#This Row],[Date]],"d/mm")&amp;" , "&amp;TEXT(tremor[[#This Row],[Magnitude (ML)]],"0.0")&amp;"ML"</f>
        <v>20/08 , -0.7ML</v>
      </c>
      <c r="N34" s="7">
        <f>IF(tremor[[#This Row],[Type]]="amber",tremor[[#This Row],[Longitude]],0)</f>
        <v>0</v>
      </c>
      <c r="O34" s="7">
        <f>IF(tremor[[#This Row],[Type]]="Amber",tremor[[#This Row],[Latitude]],0)</f>
        <v>0</v>
      </c>
      <c r="P34" s="7">
        <f>IF(tremor[[#This Row],[Type]]="Trailing",tremor[[#This Row],[Longitude]],0)</f>
        <v>0</v>
      </c>
      <c r="Q34" s="7">
        <f>IF(tremor[[#This Row],[Type]]="Trailing",tremor[[#This Row],[Latitude]],0)</f>
        <v>0</v>
      </c>
      <c r="R34" s="7">
        <f>IF(tremor[[#This Row],[Type]]="",tremor[[#This Row],[Longitude]],0)</f>
        <v>-2.968</v>
      </c>
      <c r="S34" s="7">
        <f>IF(tremor[[#This Row],[Type]]="",tremor[[#This Row],[Latitude]],0)</f>
        <v>53.787999999999997</v>
      </c>
    </row>
    <row r="35" spans="1:19" x14ac:dyDescent="0.25">
      <c r="A35" s="24">
        <f>tremor[[#This Row],[Date]]+tremor[[#This Row],[Time (UTC)]]</f>
        <v>43697.391712962963</v>
      </c>
      <c r="B35" s="8">
        <v>43697</v>
      </c>
      <c r="C35" s="9">
        <v>0.39171296296296299</v>
      </c>
      <c r="D35" s="7">
        <v>53.786999999999999</v>
      </c>
      <c r="E35" s="7">
        <v>-2.972</v>
      </c>
      <c r="F35" s="16">
        <v>2</v>
      </c>
      <c r="G35" s="16">
        <v>-1.2</v>
      </c>
      <c r="H35" s="16"/>
      <c r="I35" s="18"/>
      <c r="K35" s="7">
        <f>IF(tremor[[#This Row],[Type]]="red",tremor[[#This Row],[Longitude]],0)</f>
        <v>0</v>
      </c>
      <c r="L35" s="7">
        <f>IF(tremor[[#This Row],[Type]]="Red",tremor[[#This Row],[Latitude]],0)</f>
        <v>0</v>
      </c>
      <c r="M35" s="11" t="str">
        <f>TEXT(tremor[[#This Row],[Date]],"d/mm")&amp;" , "&amp;TEXT(tremor[[#This Row],[Magnitude (ML)]],"0.0")&amp;"ML"</f>
        <v>20/08 , -1.2ML</v>
      </c>
      <c r="N35" s="7">
        <f>IF(tremor[[#This Row],[Type]]="amber",tremor[[#This Row],[Longitude]],0)</f>
        <v>0</v>
      </c>
      <c r="O35" s="7">
        <f>IF(tremor[[#This Row],[Type]]="Amber",tremor[[#This Row],[Latitude]],0)</f>
        <v>0</v>
      </c>
      <c r="P35" s="7">
        <f>IF(tremor[[#This Row],[Type]]="Trailing",tremor[[#This Row],[Longitude]],0)</f>
        <v>0</v>
      </c>
      <c r="Q35" s="7">
        <f>IF(tremor[[#This Row],[Type]]="Trailing",tremor[[#This Row],[Latitude]],0)</f>
        <v>0</v>
      </c>
      <c r="R35" s="7">
        <f>IF(tremor[[#This Row],[Type]]="",tremor[[#This Row],[Longitude]],0)</f>
        <v>-2.972</v>
      </c>
      <c r="S35" s="7">
        <f>IF(tremor[[#This Row],[Type]]="",tremor[[#This Row],[Latitude]],0)</f>
        <v>53.786999999999999</v>
      </c>
    </row>
    <row r="36" spans="1:19" x14ac:dyDescent="0.25">
      <c r="A36" s="24">
        <f>tremor[[#This Row],[Date]]+tremor[[#This Row],[Time (UTC)]]</f>
        <v>43697.398344907408</v>
      </c>
      <c r="B36" s="8">
        <v>43697</v>
      </c>
      <c r="C36" s="9">
        <v>0.39834490740740741</v>
      </c>
      <c r="D36" s="7">
        <v>53.784999999999997</v>
      </c>
      <c r="E36" s="7">
        <v>-2.9689999999999999</v>
      </c>
      <c r="F36" s="16">
        <v>2</v>
      </c>
      <c r="G36" s="16">
        <v>-0.7</v>
      </c>
      <c r="H36" s="16"/>
      <c r="I36" s="18"/>
      <c r="K36" s="7">
        <f>IF(tremor[[#This Row],[Type]]="red",tremor[[#This Row],[Longitude]],0)</f>
        <v>0</v>
      </c>
      <c r="L36" s="7">
        <f>IF(tremor[[#This Row],[Type]]="Red",tremor[[#This Row],[Latitude]],0)</f>
        <v>0</v>
      </c>
      <c r="M36" s="11" t="str">
        <f>TEXT(tremor[[#This Row],[Date]],"d/mm")&amp;" , "&amp;TEXT(tremor[[#This Row],[Magnitude (ML)]],"0.0")&amp;"ML"</f>
        <v>20/08 , -0.7ML</v>
      </c>
      <c r="N36" s="7">
        <f>IF(tremor[[#This Row],[Type]]="amber",tremor[[#This Row],[Longitude]],0)</f>
        <v>0</v>
      </c>
      <c r="O36" s="7">
        <f>IF(tremor[[#This Row],[Type]]="Amber",tremor[[#This Row],[Latitude]],0)</f>
        <v>0</v>
      </c>
      <c r="P36" s="7">
        <f>IF(tremor[[#This Row],[Type]]="Trailing",tremor[[#This Row],[Longitude]],0)</f>
        <v>0</v>
      </c>
      <c r="Q36" s="7">
        <f>IF(tremor[[#This Row],[Type]]="Trailing",tremor[[#This Row],[Latitude]],0)</f>
        <v>0</v>
      </c>
      <c r="R36" s="7">
        <f>IF(tremor[[#This Row],[Type]]="",tremor[[#This Row],[Longitude]],0)</f>
        <v>-2.9689999999999999</v>
      </c>
      <c r="S36" s="7">
        <f>IF(tremor[[#This Row],[Type]]="",tremor[[#This Row],[Latitude]],0)</f>
        <v>53.784999999999997</v>
      </c>
    </row>
    <row r="37" spans="1:19" x14ac:dyDescent="0.25">
      <c r="A37" s="24">
        <f>tremor[[#This Row],[Date]]+tremor[[#This Row],[Time (UTC)]]</f>
        <v>43697.401250000003</v>
      </c>
      <c r="B37" s="8">
        <v>43697</v>
      </c>
      <c r="C37" s="9">
        <v>0.40125000000000005</v>
      </c>
      <c r="D37" s="7">
        <v>53.786999999999999</v>
      </c>
      <c r="E37" s="7">
        <v>-2.968</v>
      </c>
      <c r="F37" s="16">
        <v>1</v>
      </c>
      <c r="G37" s="19">
        <v>-1</v>
      </c>
      <c r="H37" s="19"/>
      <c r="I37" s="18"/>
      <c r="K37" s="7">
        <f>IF(tremor[[#This Row],[Type]]="red",tremor[[#This Row],[Longitude]],0)</f>
        <v>0</v>
      </c>
      <c r="L37" s="7">
        <f>IF(tremor[[#This Row],[Type]]="Red",tremor[[#This Row],[Latitude]],0)</f>
        <v>0</v>
      </c>
      <c r="M37" s="11" t="str">
        <f>TEXT(tremor[[#This Row],[Date]],"d/mm")&amp;" , "&amp;TEXT(tremor[[#This Row],[Magnitude (ML)]],"0.0")&amp;"ML"</f>
        <v>20/08 , -1.0ML</v>
      </c>
      <c r="N37" s="7">
        <f>IF(tremor[[#This Row],[Type]]="amber",tremor[[#This Row],[Longitude]],0)</f>
        <v>0</v>
      </c>
      <c r="O37" s="7">
        <f>IF(tremor[[#This Row],[Type]]="Amber",tremor[[#This Row],[Latitude]],0)</f>
        <v>0</v>
      </c>
      <c r="P37" s="7">
        <f>IF(tremor[[#This Row],[Type]]="Trailing",tremor[[#This Row],[Longitude]],0)</f>
        <v>0</v>
      </c>
      <c r="Q37" s="7">
        <f>IF(tremor[[#This Row],[Type]]="Trailing",tremor[[#This Row],[Latitude]],0)</f>
        <v>0</v>
      </c>
      <c r="R37" s="7">
        <f>IF(tremor[[#This Row],[Type]]="",tremor[[#This Row],[Longitude]],0)</f>
        <v>-2.968</v>
      </c>
      <c r="S37" s="7">
        <f>IF(tremor[[#This Row],[Type]]="",tremor[[#This Row],[Latitude]],0)</f>
        <v>53.786999999999999</v>
      </c>
    </row>
    <row r="38" spans="1:19" x14ac:dyDescent="0.25">
      <c r="A38" s="24">
        <f>tremor[[#This Row],[Date]]+tremor[[#This Row],[Time (UTC)]]</f>
        <v>43697.401666666665</v>
      </c>
      <c r="B38" s="8">
        <v>43697</v>
      </c>
      <c r="C38" s="9">
        <v>0.40166666666666667</v>
      </c>
      <c r="D38" s="7">
        <v>53.786999999999999</v>
      </c>
      <c r="E38" s="7">
        <v>-2.9729999999999999</v>
      </c>
      <c r="F38" s="16">
        <v>2</v>
      </c>
      <c r="G38" s="16">
        <v>-0.7</v>
      </c>
      <c r="H38" s="16"/>
      <c r="I38" s="18"/>
      <c r="K38" s="7">
        <f>IF(tremor[[#This Row],[Type]]="red",tremor[[#This Row],[Longitude]],0)</f>
        <v>0</v>
      </c>
      <c r="L38" s="7">
        <f>IF(tremor[[#This Row],[Type]]="Red",tremor[[#This Row],[Latitude]],0)</f>
        <v>0</v>
      </c>
      <c r="M38" s="11" t="str">
        <f>TEXT(tremor[[#This Row],[Date]],"d/mm")&amp;" , "&amp;TEXT(tremor[[#This Row],[Magnitude (ML)]],"0.0")&amp;"ML"</f>
        <v>20/08 , -0.7ML</v>
      </c>
      <c r="N38" s="7">
        <f>IF(tremor[[#This Row],[Type]]="amber",tremor[[#This Row],[Longitude]],0)</f>
        <v>0</v>
      </c>
      <c r="O38" s="7">
        <f>IF(tremor[[#This Row],[Type]]="Amber",tremor[[#This Row],[Latitude]],0)</f>
        <v>0</v>
      </c>
      <c r="P38" s="7">
        <f>IF(tremor[[#This Row],[Type]]="Trailing",tremor[[#This Row],[Longitude]],0)</f>
        <v>0</v>
      </c>
      <c r="Q38" s="7">
        <f>IF(tremor[[#This Row],[Type]]="Trailing",tremor[[#This Row],[Latitude]],0)</f>
        <v>0</v>
      </c>
      <c r="R38" s="7">
        <f>IF(tremor[[#This Row],[Type]]="",tremor[[#This Row],[Longitude]],0)</f>
        <v>-2.9729999999999999</v>
      </c>
      <c r="S38" s="7">
        <f>IF(tremor[[#This Row],[Type]]="",tremor[[#This Row],[Latitude]],0)</f>
        <v>53.786999999999999</v>
      </c>
    </row>
    <row r="39" spans="1:19" x14ac:dyDescent="0.25">
      <c r="A39" s="24">
        <f>tremor[[#This Row],[Date]]+tremor[[#This Row],[Time (UTC)]]</f>
        <v>43697.403599537036</v>
      </c>
      <c r="B39" s="8">
        <v>43697</v>
      </c>
      <c r="C39" s="9">
        <v>0.40359953703703705</v>
      </c>
      <c r="D39" s="7">
        <v>53.786999999999999</v>
      </c>
      <c r="E39" s="7">
        <v>-2.9710000000000001</v>
      </c>
      <c r="F39" s="16">
        <v>2</v>
      </c>
      <c r="G39" s="16">
        <v>-0.5</v>
      </c>
      <c r="H39" s="16"/>
      <c r="I39" s="18"/>
      <c r="K39" s="7">
        <f>IF(tremor[[#This Row],[Type]]="red",tremor[[#This Row],[Longitude]],0)</f>
        <v>0</v>
      </c>
      <c r="L39" s="7">
        <f>IF(tremor[[#This Row],[Type]]="Red",tremor[[#This Row],[Latitude]],0)</f>
        <v>0</v>
      </c>
      <c r="M39" s="11" t="str">
        <f>TEXT(tremor[[#This Row],[Date]],"d/mm")&amp;" , "&amp;TEXT(tremor[[#This Row],[Magnitude (ML)]],"0.0")&amp;"ML"</f>
        <v>20/08 , -0.5ML</v>
      </c>
      <c r="N39" s="7">
        <f>IF(tremor[[#This Row],[Type]]="amber",tremor[[#This Row],[Longitude]],0)</f>
        <v>0</v>
      </c>
      <c r="O39" s="7">
        <f>IF(tremor[[#This Row],[Type]]="Amber",tremor[[#This Row],[Latitude]],0)</f>
        <v>0</v>
      </c>
      <c r="P39" s="7">
        <f>IF(tremor[[#This Row],[Type]]="Trailing",tremor[[#This Row],[Longitude]],0)</f>
        <v>0</v>
      </c>
      <c r="Q39" s="7">
        <f>IF(tremor[[#This Row],[Type]]="Trailing",tremor[[#This Row],[Latitude]],0)</f>
        <v>0</v>
      </c>
      <c r="R39" s="7">
        <f>IF(tremor[[#This Row],[Type]]="",tremor[[#This Row],[Longitude]],0)</f>
        <v>-2.9710000000000001</v>
      </c>
      <c r="S39" s="7">
        <f>IF(tremor[[#This Row],[Type]]="",tremor[[#This Row],[Latitude]],0)</f>
        <v>53.786999999999999</v>
      </c>
    </row>
    <row r="40" spans="1:19" x14ac:dyDescent="0.25">
      <c r="A40" s="24">
        <f>tremor[[#This Row],[Date]]+tremor[[#This Row],[Time (UTC)]]</f>
        <v>43697.405173611114</v>
      </c>
      <c r="B40" s="8">
        <v>43697</v>
      </c>
      <c r="C40" s="9">
        <v>0.40517361111111111</v>
      </c>
      <c r="D40" s="7">
        <v>53.786999999999999</v>
      </c>
      <c r="E40" s="7">
        <v>-2.97</v>
      </c>
      <c r="F40" s="16">
        <v>2</v>
      </c>
      <c r="G40" s="16">
        <v>-0.5</v>
      </c>
      <c r="H40" s="16"/>
      <c r="I40" s="18"/>
      <c r="K40" s="7">
        <f>IF(tremor[[#This Row],[Type]]="red",tremor[[#This Row],[Longitude]],0)</f>
        <v>0</v>
      </c>
      <c r="L40" s="7">
        <f>IF(tremor[[#This Row],[Type]]="Red",tremor[[#This Row],[Latitude]],0)</f>
        <v>0</v>
      </c>
      <c r="M40" s="11" t="str">
        <f>TEXT(tremor[[#This Row],[Date]],"d/mm")&amp;" , "&amp;TEXT(tremor[[#This Row],[Magnitude (ML)]],"0.0")&amp;"ML"</f>
        <v>20/08 , -0.5ML</v>
      </c>
      <c r="N40" s="7">
        <f>IF(tremor[[#This Row],[Type]]="amber",tremor[[#This Row],[Longitude]],0)</f>
        <v>0</v>
      </c>
      <c r="O40" s="7">
        <f>IF(tremor[[#This Row],[Type]]="Amber",tremor[[#This Row],[Latitude]],0)</f>
        <v>0</v>
      </c>
      <c r="P40" s="7">
        <f>IF(tremor[[#This Row],[Type]]="Trailing",tremor[[#This Row],[Longitude]],0)</f>
        <v>0</v>
      </c>
      <c r="Q40" s="7">
        <f>IF(tremor[[#This Row],[Type]]="Trailing",tremor[[#This Row],[Latitude]],0)</f>
        <v>0</v>
      </c>
      <c r="R40" s="7">
        <f>IF(tremor[[#This Row],[Type]]="",tremor[[#This Row],[Longitude]],0)</f>
        <v>-2.97</v>
      </c>
      <c r="S40" s="7">
        <f>IF(tremor[[#This Row],[Type]]="",tremor[[#This Row],[Latitude]],0)</f>
        <v>53.786999999999999</v>
      </c>
    </row>
    <row r="41" spans="1:19" x14ac:dyDescent="0.25">
      <c r="A41" s="24">
        <f>tremor[[#This Row],[Date]]+tremor[[#This Row],[Time (UTC)]]</f>
        <v>43697.419583333336</v>
      </c>
      <c r="B41" s="8">
        <v>43697</v>
      </c>
      <c r="C41" s="9">
        <v>0.41958333333333336</v>
      </c>
      <c r="D41" s="7">
        <v>53.786999999999999</v>
      </c>
      <c r="E41" s="7">
        <v>-2.9689999999999999</v>
      </c>
      <c r="F41" s="16">
        <v>1</v>
      </c>
      <c r="G41" s="16">
        <v>-0.9</v>
      </c>
      <c r="H41" s="16"/>
      <c r="I41" s="18"/>
      <c r="K41" s="7">
        <f>IF(tremor[[#This Row],[Type]]="red",tremor[[#This Row],[Longitude]],0)</f>
        <v>0</v>
      </c>
      <c r="L41" s="7">
        <f>IF(tremor[[#This Row],[Type]]="Red",tremor[[#This Row],[Latitude]],0)</f>
        <v>0</v>
      </c>
      <c r="M41" s="11" t="str">
        <f>TEXT(tremor[[#This Row],[Date]],"d/mm")&amp;" , "&amp;TEXT(tremor[[#This Row],[Magnitude (ML)]],"0.0")&amp;"ML"</f>
        <v>20/08 , -0.9ML</v>
      </c>
      <c r="N41" s="7">
        <f>IF(tremor[[#This Row],[Type]]="amber",tremor[[#This Row],[Longitude]],0)</f>
        <v>0</v>
      </c>
      <c r="O41" s="7">
        <f>IF(tremor[[#This Row],[Type]]="Amber",tremor[[#This Row],[Latitude]],0)</f>
        <v>0</v>
      </c>
      <c r="P41" s="7">
        <f>IF(tremor[[#This Row],[Type]]="Trailing",tremor[[#This Row],[Longitude]],0)</f>
        <v>0</v>
      </c>
      <c r="Q41" s="7">
        <f>IF(tremor[[#This Row],[Type]]="Trailing",tremor[[#This Row],[Latitude]],0)</f>
        <v>0</v>
      </c>
      <c r="R41" s="7">
        <f>IF(tremor[[#This Row],[Type]]="",tremor[[#This Row],[Longitude]],0)</f>
        <v>-2.9689999999999999</v>
      </c>
      <c r="S41" s="7">
        <f>IF(tremor[[#This Row],[Type]]="",tremor[[#This Row],[Latitude]],0)</f>
        <v>53.786999999999999</v>
      </c>
    </row>
    <row r="42" spans="1:19" x14ac:dyDescent="0.25">
      <c r="A42" s="24">
        <f>tremor[[#This Row],[Date]]+tremor[[#This Row],[Time (UTC)]]</f>
        <v>43697.428263888891</v>
      </c>
      <c r="B42" s="8">
        <v>43697</v>
      </c>
      <c r="C42" s="9">
        <v>0.42826388888888883</v>
      </c>
      <c r="D42" s="7">
        <v>53.786999999999999</v>
      </c>
      <c r="E42" s="7">
        <v>-2.9689999999999999</v>
      </c>
      <c r="F42" s="16">
        <v>2</v>
      </c>
      <c r="G42" s="16">
        <v>-0.3</v>
      </c>
      <c r="H42" s="16"/>
      <c r="I42" s="18"/>
      <c r="K42" s="7">
        <f>IF(tremor[[#This Row],[Type]]="red",tremor[[#This Row],[Longitude]],0)</f>
        <v>0</v>
      </c>
      <c r="L42" s="7">
        <f>IF(tremor[[#This Row],[Type]]="Red",tremor[[#This Row],[Latitude]],0)</f>
        <v>0</v>
      </c>
      <c r="M42" s="11" t="str">
        <f>TEXT(tremor[[#This Row],[Date]],"d/mm")&amp;" , "&amp;TEXT(tremor[[#This Row],[Magnitude (ML)]],"0.0")&amp;"ML"</f>
        <v>20/08 , -0.3ML</v>
      </c>
      <c r="N42" s="7">
        <f>IF(tremor[[#This Row],[Type]]="amber",tremor[[#This Row],[Longitude]],0)</f>
        <v>0</v>
      </c>
      <c r="O42" s="7">
        <f>IF(tremor[[#This Row],[Type]]="Amber",tremor[[#This Row],[Latitude]],0)</f>
        <v>0</v>
      </c>
      <c r="P42" s="7">
        <f>IF(tremor[[#This Row],[Type]]="Trailing",tremor[[#This Row],[Longitude]],0)</f>
        <v>0</v>
      </c>
      <c r="Q42" s="7">
        <f>IF(tremor[[#This Row],[Type]]="Trailing",tremor[[#This Row],[Latitude]],0)</f>
        <v>0</v>
      </c>
      <c r="R42" s="7">
        <f>IF(tremor[[#This Row],[Type]]="",tremor[[#This Row],[Longitude]],0)</f>
        <v>-2.9689999999999999</v>
      </c>
      <c r="S42" s="7">
        <f>IF(tremor[[#This Row],[Type]]="",tremor[[#This Row],[Latitude]],0)</f>
        <v>53.786999999999999</v>
      </c>
    </row>
    <row r="43" spans="1:19" x14ac:dyDescent="0.25">
      <c r="A43" s="24">
        <f>tremor[[#This Row],[Date]]+tremor[[#This Row],[Time (UTC)]]</f>
        <v>43697.450462962966</v>
      </c>
      <c r="B43" s="8">
        <v>43697</v>
      </c>
      <c r="C43" s="9">
        <v>0.45046296296296301</v>
      </c>
      <c r="D43" s="7">
        <v>53.787999999999997</v>
      </c>
      <c r="E43" s="7">
        <v>-2.9729999999999999</v>
      </c>
      <c r="F43" s="16">
        <v>2</v>
      </c>
      <c r="G43" s="16">
        <v>-0.5</v>
      </c>
      <c r="H43" s="16"/>
      <c r="I43" s="18"/>
      <c r="K43" s="7">
        <f>IF(tremor[[#This Row],[Type]]="red",tremor[[#This Row],[Longitude]],0)</f>
        <v>0</v>
      </c>
      <c r="L43" s="7">
        <f>IF(tremor[[#This Row],[Type]]="Red",tremor[[#This Row],[Latitude]],0)</f>
        <v>0</v>
      </c>
      <c r="M43" s="11" t="str">
        <f>TEXT(tremor[[#This Row],[Date]],"d/mm")&amp;" , "&amp;TEXT(tremor[[#This Row],[Magnitude (ML)]],"0.0")&amp;"ML"</f>
        <v>20/08 , -0.5ML</v>
      </c>
      <c r="N43" s="7">
        <f>IF(tremor[[#This Row],[Type]]="amber",tremor[[#This Row],[Longitude]],0)</f>
        <v>0</v>
      </c>
      <c r="O43" s="7">
        <f>IF(tremor[[#This Row],[Type]]="Amber",tremor[[#This Row],[Latitude]],0)</f>
        <v>0</v>
      </c>
      <c r="P43" s="7">
        <f>IF(tremor[[#This Row],[Type]]="Trailing",tremor[[#This Row],[Longitude]],0)</f>
        <v>0</v>
      </c>
      <c r="Q43" s="7">
        <f>IF(tremor[[#This Row],[Type]]="Trailing",tremor[[#This Row],[Latitude]],0)</f>
        <v>0</v>
      </c>
      <c r="R43" s="7">
        <f>IF(tremor[[#This Row],[Type]]="",tremor[[#This Row],[Longitude]],0)</f>
        <v>-2.9729999999999999</v>
      </c>
      <c r="S43" s="7">
        <f>IF(tremor[[#This Row],[Type]]="",tremor[[#This Row],[Latitude]],0)</f>
        <v>53.787999999999997</v>
      </c>
    </row>
    <row r="44" spans="1:19" x14ac:dyDescent="0.25">
      <c r="A44" s="24">
        <f>tremor[[#This Row],[Date]]+tremor[[#This Row],[Time (UTC)]]</f>
        <v>43697.642210648148</v>
      </c>
      <c r="B44" s="8">
        <v>43697</v>
      </c>
      <c r="C44" s="9">
        <v>0.6422106481481481</v>
      </c>
      <c r="D44" s="7">
        <v>53.787999999999997</v>
      </c>
      <c r="E44" s="7">
        <v>-2.9729999999999999</v>
      </c>
      <c r="F44" s="16">
        <v>2</v>
      </c>
      <c r="G44" s="16">
        <v>-0.8</v>
      </c>
      <c r="H44" s="16"/>
      <c r="I44" s="18"/>
      <c r="K44" s="7">
        <f>IF(tremor[[#This Row],[Type]]="red",tremor[[#This Row],[Longitude]],0)</f>
        <v>0</v>
      </c>
      <c r="L44" s="7">
        <f>IF(tremor[[#This Row],[Type]]="Red",tremor[[#This Row],[Latitude]],0)</f>
        <v>0</v>
      </c>
      <c r="M44" s="11" t="str">
        <f>TEXT(tremor[[#This Row],[Date]],"d/mm")&amp;" , "&amp;TEXT(tremor[[#This Row],[Magnitude (ML)]],"0.0")&amp;"ML"</f>
        <v>20/08 , -0.8ML</v>
      </c>
      <c r="N44" s="7">
        <f>IF(tremor[[#This Row],[Type]]="amber",tremor[[#This Row],[Longitude]],0)</f>
        <v>0</v>
      </c>
      <c r="O44" s="7">
        <f>IF(tremor[[#This Row],[Type]]="Amber",tremor[[#This Row],[Latitude]],0)</f>
        <v>0</v>
      </c>
      <c r="P44" s="7">
        <f>IF(tremor[[#This Row],[Type]]="Trailing",tremor[[#This Row],[Longitude]],0)</f>
        <v>0</v>
      </c>
      <c r="Q44" s="7">
        <f>IF(tremor[[#This Row],[Type]]="Trailing",tremor[[#This Row],[Latitude]],0)</f>
        <v>0</v>
      </c>
      <c r="R44" s="7">
        <f>IF(tremor[[#This Row],[Type]]="",tremor[[#This Row],[Longitude]],0)</f>
        <v>-2.9729999999999999</v>
      </c>
      <c r="S44" s="7">
        <f>IF(tremor[[#This Row],[Type]]="",tremor[[#This Row],[Latitude]],0)</f>
        <v>53.787999999999997</v>
      </c>
    </row>
    <row r="45" spans="1:19" x14ac:dyDescent="0.25">
      <c r="A45" s="24">
        <f>tremor[[#This Row],[Date]]+tremor[[#This Row],[Time (UTC)]]</f>
        <v>43697.668090277781</v>
      </c>
      <c r="B45" s="8">
        <v>43697</v>
      </c>
      <c r="C45" s="9">
        <v>0.66809027777777785</v>
      </c>
      <c r="D45" s="7">
        <v>53.786999999999999</v>
      </c>
      <c r="E45" s="7">
        <v>-2.972</v>
      </c>
      <c r="F45" s="16">
        <v>2</v>
      </c>
      <c r="G45" s="16">
        <v>-0.8</v>
      </c>
      <c r="H45" s="16"/>
      <c r="I45" s="18"/>
      <c r="K45" s="7">
        <f>IF(tremor[[#This Row],[Type]]="red",tremor[[#This Row],[Longitude]],0)</f>
        <v>0</v>
      </c>
      <c r="L45" s="7">
        <f>IF(tremor[[#This Row],[Type]]="Red",tremor[[#This Row],[Latitude]],0)</f>
        <v>0</v>
      </c>
      <c r="M45" s="11" t="str">
        <f>TEXT(tremor[[#This Row],[Date]],"d/mm")&amp;" , "&amp;TEXT(tremor[[#This Row],[Magnitude (ML)]],"0.0")&amp;"ML"</f>
        <v>20/08 , -0.8ML</v>
      </c>
      <c r="N45" s="7">
        <f>IF(tremor[[#This Row],[Type]]="amber",tremor[[#This Row],[Longitude]],0)</f>
        <v>0</v>
      </c>
      <c r="O45" s="7">
        <f>IF(tremor[[#This Row],[Type]]="Amber",tremor[[#This Row],[Latitude]],0)</f>
        <v>0</v>
      </c>
      <c r="P45" s="7">
        <f>IF(tremor[[#This Row],[Type]]="Trailing",tremor[[#This Row],[Longitude]],0)</f>
        <v>0</v>
      </c>
      <c r="Q45" s="7">
        <f>IF(tremor[[#This Row],[Type]]="Trailing",tremor[[#This Row],[Latitude]],0)</f>
        <v>0</v>
      </c>
      <c r="R45" s="7">
        <f>IF(tremor[[#This Row],[Type]]="",tremor[[#This Row],[Longitude]],0)</f>
        <v>-2.972</v>
      </c>
      <c r="S45" s="7">
        <f>IF(tremor[[#This Row],[Type]]="",tremor[[#This Row],[Latitude]],0)</f>
        <v>53.786999999999999</v>
      </c>
    </row>
    <row r="46" spans="1:19" x14ac:dyDescent="0.25">
      <c r="A46" s="24">
        <f>tremor[[#This Row],[Date]]+tremor[[#This Row],[Time (UTC)]]</f>
        <v>43697.710312499999</v>
      </c>
      <c r="B46" s="8">
        <v>43697</v>
      </c>
      <c r="C46" s="9">
        <v>0.71031250000000001</v>
      </c>
      <c r="D46" s="7">
        <v>53.786000000000001</v>
      </c>
      <c r="E46" s="7">
        <v>-2.9710000000000001</v>
      </c>
      <c r="F46" s="16">
        <v>2</v>
      </c>
      <c r="G46" s="16">
        <v>-0.9</v>
      </c>
      <c r="H46" s="16"/>
      <c r="I46" s="18"/>
      <c r="K46" s="7">
        <f>IF(tremor[[#This Row],[Type]]="red",tremor[[#This Row],[Longitude]],0)</f>
        <v>0</v>
      </c>
      <c r="L46" s="7">
        <f>IF(tremor[[#This Row],[Type]]="Red",tremor[[#This Row],[Latitude]],0)</f>
        <v>0</v>
      </c>
      <c r="M46" s="11" t="str">
        <f>TEXT(tremor[[#This Row],[Date]],"d/mm")&amp;" , "&amp;TEXT(tremor[[#This Row],[Magnitude (ML)]],"0.0")&amp;"ML"</f>
        <v>20/08 , -0.9ML</v>
      </c>
      <c r="N46" s="7">
        <f>IF(tremor[[#This Row],[Type]]="amber",tremor[[#This Row],[Longitude]],0)</f>
        <v>0</v>
      </c>
      <c r="O46" s="7">
        <f>IF(tremor[[#This Row],[Type]]="Amber",tremor[[#This Row],[Latitude]],0)</f>
        <v>0</v>
      </c>
      <c r="P46" s="7">
        <f>IF(tremor[[#This Row],[Type]]="Trailing",tremor[[#This Row],[Longitude]],0)</f>
        <v>0</v>
      </c>
      <c r="Q46" s="7">
        <f>IF(tremor[[#This Row],[Type]]="Trailing",tremor[[#This Row],[Latitude]],0)</f>
        <v>0</v>
      </c>
      <c r="R46" s="7">
        <f>IF(tremor[[#This Row],[Type]]="",tremor[[#This Row],[Longitude]],0)</f>
        <v>-2.9710000000000001</v>
      </c>
      <c r="S46" s="7">
        <f>IF(tremor[[#This Row],[Type]]="",tremor[[#This Row],[Latitude]],0)</f>
        <v>53.786000000000001</v>
      </c>
    </row>
    <row r="47" spans="1:19" x14ac:dyDescent="0.25">
      <c r="A47" s="24">
        <f>tremor[[#This Row],[Date]]+tremor[[#This Row],[Time (UTC)]]</f>
        <v>43697.784548611111</v>
      </c>
      <c r="B47" s="8">
        <v>43697</v>
      </c>
      <c r="C47" s="9">
        <v>0.78454861111111107</v>
      </c>
      <c r="D47" s="7">
        <v>53.789000000000001</v>
      </c>
      <c r="E47" s="7">
        <v>-2.972</v>
      </c>
      <c r="F47" s="16">
        <v>2</v>
      </c>
      <c r="G47" s="16">
        <v>-0.7</v>
      </c>
      <c r="H47" s="16"/>
      <c r="I47" s="18"/>
      <c r="K47" s="7">
        <f>IF(tremor[[#This Row],[Type]]="red",tremor[[#This Row],[Longitude]],0)</f>
        <v>0</v>
      </c>
      <c r="L47" s="7">
        <f>IF(tremor[[#This Row],[Type]]="Red",tremor[[#This Row],[Latitude]],0)</f>
        <v>0</v>
      </c>
      <c r="M47" s="11" t="str">
        <f>TEXT(tremor[[#This Row],[Date]],"d/mm")&amp;" , "&amp;TEXT(tremor[[#This Row],[Magnitude (ML)]],"0.0")&amp;"ML"</f>
        <v>20/08 , -0.7ML</v>
      </c>
      <c r="N47" s="7">
        <f>IF(tremor[[#This Row],[Type]]="amber",tremor[[#This Row],[Longitude]],0)</f>
        <v>0</v>
      </c>
      <c r="O47" s="7">
        <f>IF(tremor[[#This Row],[Type]]="Amber",tremor[[#This Row],[Latitude]],0)</f>
        <v>0</v>
      </c>
      <c r="P47" s="7">
        <f>IF(tremor[[#This Row],[Type]]="Trailing",tremor[[#This Row],[Longitude]],0)</f>
        <v>0</v>
      </c>
      <c r="Q47" s="7">
        <f>IF(tremor[[#This Row],[Type]]="Trailing",tremor[[#This Row],[Latitude]],0)</f>
        <v>0</v>
      </c>
      <c r="R47" s="7">
        <f>IF(tremor[[#This Row],[Type]]="",tremor[[#This Row],[Longitude]],0)</f>
        <v>-2.972</v>
      </c>
      <c r="S47" s="7">
        <f>IF(tremor[[#This Row],[Type]]="",tremor[[#This Row],[Latitude]],0)</f>
        <v>53.789000000000001</v>
      </c>
    </row>
    <row r="48" spans="1:19" x14ac:dyDescent="0.25">
      <c r="A48" s="24">
        <f>tremor[[#This Row],[Date]]+tremor[[#This Row],[Time (UTC)]]</f>
        <v>43697.838865740741</v>
      </c>
      <c r="B48" s="8">
        <v>43697</v>
      </c>
      <c r="C48" s="9">
        <v>0.83886574074074083</v>
      </c>
      <c r="D48" s="7">
        <v>53.789000000000001</v>
      </c>
      <c r="E48" s="7">
        <v>-2.9710000000000001</v>
      </c>
      <c r="F48" s="16">
        <v>2</v>
      </c>
      <c r="G48" s="19">
        <v>-1</v>
      </c>
      <c r="H48" s="19"/>
      <c r="I48" s="18"/>
      <c r="K48" s="7">
        <f>IF(tremor[[#This Row],[Type]]="red",tremor[[#This Row],[Longitude]],0)</f>
        <v>0</v>
      </c>
      <c r="L48" s="7">
        <f>IF(tremor[[#This Row],[Type]]="Red",tremor[[#This Row],[Latitude]],0)</f>
        <v>0</v>
      </c>
      <c r="M48" s="11" t="str">
        <f>TEXT(tremor[[#This Row],[Date]],"d/mm")&amp;" , "&amp;TEXT(tremor[[#This Row],[Magnitude (ML)]],"0.0")&amp;"ML"</f>
        <v>20/08 , -1.0ML</v>
      </c>
      <c r="N48" s="7">
        <f>IF(tremor[[#This Row],[Type]]="amber",tremor[[#This Row],[Longitude]],0)</f>
        <v>0</v>
      </c>
      <c r="O48" s="7">
        <f>IF(tremor[[#This Row],[Type]]="Amber",tremor[[#This Row],[Latitude]],0)</f>
        <v>0</v>
      </c>
      <c r="P48" s="7">
        <f>IF(tremor[[#This Row],[Type]]="Trailing",tremor[[#This Row],[Longitude]],0)</f>
        <v>0</v>
      </c>
      <c r="Q48" s="7">
        <f>IF(tremor[[#This Row],[Type]]="Trailing",tremor[[#This Row],[Latitude]],0)</f>
        <v>0</v>
      </c>
      <c r="R48" s="7">
        <f>IF(tremor[[#This Row],[Type]]="",tremor[[#This Row],[Longitude]],0)</f>
        <v>-2.9710000000000001</v>
      </c>
      <c r="S48" s="7">
        <f>IF(tremor[[#This Row],[Type]]="",tremor[[#This Row],[Latitude]],0)</f>
        <v>53.789000000000001</v>
      </c>
    </row>
    <row r="49" spans="1:19" x14ac:dyDescent="0.25">
      <c r="A49" s="24">
        <f>tremor[[#This Row],[Date]]+tremor[[#This Row],[Time (UTC)]]</f>
        <v>43697.924930555557</v>
      </c>
      <c r="B49" s="8">
        <v>43697</v>
      </c>
      <c r="C49" s="9">
        <v>0.92493055555555559</v>
      </c>
      <c r="D49" s="7">
        <v>53.786000000000001</v>
      </c>
      <c r="E49" s="7">
        <v>-2.97</v>
      </c>
      <c r="F49" s="16">
        <v>2</v>
      </c>
      <c r="G49" s="16">
        <v>-0.9</v>
      </c>
      <c r="H49" s="16"/>
      <c r="I49" s="18"/>
      <c r="K49" s="7">
        <f>IF(tremor[[#This Row],[Type]]="red",tremor[[#This Row],[Longitude]],0)</f>
        <v>0</v>
      </c>
      <c r="L49" s="7">
        <f>IF(tremor[[#This Row],[Type]]="Red",tremor[[#This Row],[Latitude]],0)</f>
        <v>0</v>
      </c>
      <c r="M49" s="11" t="str">
        <f>TEXT(tremor[[#This Row],[Date]],"d/mm")&amp;" , "&amp;TEXT(tremor[[#This Row],[Magnitude (ML)]],"0.0")&amp;"ML"</f>
        <v>20/08 , -0.9ML</v>
      </c>
      <c r="N49" s="7">
        <f>IF(tremor[[#This Row],[Type]]="amber",tremor[[#This Row],[Longitude]],0)</f>
        <v>0</v>
      </c>
      <c r="O49" s="7">
        <f>IF(tremor[[#This Row],[Type]]="Amber",tremor[[#This Row],[Latitude]],0)</f>
        <v>0</v>
      </c>
      <c r="P49" s="7">
        <f>IF(tremor[[#This Row],[Type]]="Trailing",tremor[[#This Row],[Longitude]],0)</f>
        <v>0</v>
      </c>
      <c r="Q49" s="7">
        <f>IF(tremor[[#This Row],[Type]]="Trailing",tremor[[#This Row],[Latitude]],0)</f>
        <v>0</v>
      </c>
      <c r="R49" s="7">
        <f>IF(tremor[[#This Row],[Type]]="",tremor[[#This Row],[Longitude]],0)</f>
        <v>-2.97</v>
      </c>
      <c r="S49" s="7">
        <f>IF(tremor[[#This Row],[Type]]="",tremor[[#This Row],[Latitude]],0)</f>
        <v>53.786000000000001</v>
      </c>
    </row>
    <row r="50" spans="1:19" x14ac:dyDescent="0.25">
      <c r="A50" s="24">
        <f>tremor[[#This Row],[Date]]+tremor[[#This Row],[Time (UTC)]]</f>
        <v>43697.941655092596</v>
      </c>
      <c r="B50" s="8">
        <v>43697</v>
      </c>
      <c r="C50" s="9">
        <v>0.94165509259259261</v>
      </c>
      <c r="D50" s="7">
        <v>53.787999999999997</v>
      </c>
      <c r="E50" s="7">
        <v>-2.9740000000000002</v>
      </c>
      <c r="F50" s="16">
        <v>2</v>
      </c>
      <c r="G50" s="16">
        <v>-1.3</v>
      </c>
      <c r="H50" s="16"/>
      <c r="I50" s="18"/>
      <c r="K50" s="7">
        <f>IF(tremor[[#This Row],[Type]]="red",tremor[[#This Row],[Longitude]],0)</f>
        <v>0</v>
      </c>
      <c r="L50" s="7">
        <f>IF(tremor[[#This Row],[Type]]="Red",tremor[[#This Row],[Latitude]],0)</f>
        <v>0</v>
      </c>
      <c r="M50" s="11" t="str">
        <f>TEXT(tremor[[#This Row],[Date]],"d/mm")&amp;" , "&amp;TEXT(tremor[[#This Row],[Magnitude (ML)]],"0.0")&amp;"ML"</f>
        <v>20/08 , -1.3ML</v>
      </c>
      <c r="N50" s="7">
        <f>IF(tremor[[#This Row],[Type]]="amber",tremor[[#This Row],[Longitude]],0)</f>
        <v>0</v>
      </c>
      <c r="O50" s="7">
        <f>IF(tremor[[#This Row],[Type]]="Amber",tremor[[#This Row],[Latitude]],0)</f>
        <v>0</v>
      </c>
      <c r="P50" s="7">
        <f>IF(tremor[[#This Row],[Type]]="Trailing",tremor[[#This Row],[Longitude]],0)</f>
        <v>0</v>
      </c>
      <c r="Q50" s="7">
        <f>IF(tremor[[#This Row],[Type]]="Trailing",tremor[[#This Row],[Latitude]],0)</f>
        <v>0</v>
      </c>
      <c r="R50" s="7">
        <f>IF(tremor[[#This Row],[Type]]="",tremor[[#This Row],[Longitude]],0)</f>
        <v>-2.9740000000000002</v>
      </c>
      <c r="S50" s="7">
        <f>IF(tremor[[#This Row],[Type]]="",tremor[[#This Row],[Latitude]],0)</f>
        <v>53.787999999999997</v>
      </c>
    </row>
    <row r="51" spans="1:19" x14ac:dyDescent="0.25">
      <c r="A51" s="24">
        <f>tremor[[#This Row],[Date]]+tremor[[#This Row],[Time (UTC)]]</f>
        <v>43697.969305555554</v>
      </c>
      <c r="B51" s="8">
        <v>43697</v>
      </c>
      <c r="C51" s="9">
        <v>0.96930555555555553</v>
      </c>
      <c r="D51" s="7">
        <v>53.789000000000001</v>
      </c>
      <c r="E51" s="7">
        <v>-2.9729999999999999</v>
      </c>
      <c r="F51" s="16">
        <v>2</v>
      </c>
      <c r="G51" s="16">
        <v>-1.3</v>
      </c>
      <c r="H51" s="16"/>
      <c r="I51" s="18"/>
      <c r="K51" s="7">
        <f>IF(tremor[[#This Row],[Type]]="red",tremor[[#This Row],[Longitude]],0)</f>
        <v>0</v>
      </c>
      <c r="L51" s="7">
        <f>IF(tremor[[#This Row],[Type]]="Red",tremor[[#This Row],[Latitude]],0)</f>
        <v>0</v>
      </c>
      <c r="M51" s="11" t="str">
        <f>TEXT(tremor[[#This Row],[Date]],"d/mm")&amp;" , "&amp;TEXT(tremor[[#This Row],[Magnitude (ML)]],"0.0")&amp;"ML"</f>
        <v>20/08 , -1.3ML</v>
      </c>
      <c r="N51" s="7">
        <f>IF(tremor[[#This Row],[Type]]="amber",tremor[[#This Row],[Longitude]],0)</f>
        <v>0</v>
      </c>
      <c r="O51" s="7">
        <f>IF(tremor[[#This Row],[Type]]="Amber",tremor[[#This Row],[Latitude]],0)</f>
        <v>0</v>
      </c>
      <c r="P51" s="7">
        <f>IF(tremor[[#This Row],[Type]]="Trailing",tremor[[#This Row],[Longitude]],0)</f>
        <v>0</v>
      </c>
      <c r="Q51" s="7">
        <f>IF(tremor[[#This Row],[Type]]="Trailing",tremor[[#This Row],[Latitude]],0)</f>
        <v>0</v>
      </c>
      <c r="R51" s="7">
        <f>IF(tremor[[#This Row],[Type]]="",tremor[[#This Row],[Longitude]],0)</f>
        <v>-2.9729999999999999</v>
      </c>
      <c r="S51" s="7">
        <f>IF(tremor[[#This Row],[Type]]="",tremor[[#This Row],[Latitude]],0)</f>
        <v>53.789000000000001</v>
      </c>
    </row>
    <row r="52" spans="1:19" x14ac:dyDescent="0.25">
      <c r="A52" s="24">
        <f>tremor[[#This Row],[Date]]+tremor[[#This Row],[Time (UTC)]]</f>
        <v>43697.982986111114</v>
      </c>
      <c r="B52" s="8">
        <v>43697</v>
      </c>
      <c r="C52" s="9">
        <v>0.98298611111111101</v>
      </c>
      <c r="D52" s="7">
        <v>53.784999999999997</v>
      </c>
      <c r="E52" s="7">
        <v>-2.972</v>
      </c>
      <c r="F52" s="16">
        <v>2</v>
      </c>
      <c r="G52" s="16">
        <v>-1.4</v>
      </c>
      <c r="H52" s="16"/>
      <c r="I52" s="18"/>
      <c r="K52" s="7">
        <f>IF(tremor[[#This Row],[Type]]="red",tremor[[#This Row],[Longitude]],0)</f>
        <v>0</v>
      </c>
      <c r="L52" s="7">
        <f>IF(tremor[[#This Row],[Type]]="Red",tremor[[#This Row],[Latitude]],0)</f>
        <v>0</v>
      </c>
      <c r="M52" s="11" t="str">
        <f>TEXT(tremor[[#This Row],[Date]],"d/mm")&amp;" , "&amp;TEXT(tremor[[#This Row],[Magnitude (ML)]],"0.0")&amp;"ML"</f>
        <v>20/08 , -1.4ML</v>
      </c>
      <c r="N52" s="7">
        <f>IF(tremor[[#This Row],[Type]]="amber",tremor[[#This Row],[Longitude]],0)</f>
        <v>0</v>
      </c>
      <c r="O52" s="7">
        <f>IF(tremor[[#This Row],[Type]]="Amber",tremor[[#This Row],[Latitude]],0)</f>
        <v>0</v>
      </c>
      <c r="P52" s="7">
        <f>IF(tremor[[#This Row],[Type]]="Trailing",tremor[[#This Row],[Longitude]],0)</f>
        <v>0</v>
      </c>
      <c r="Q52" s="7">
        <f>IF(tremor[[#This Row],[Type]]="Trailing",tremor[[#This Row],[Latitude]],0)</f>
        <v>0</v>
      </c>
      <c r="R52" s="7">
        <f>IF(tremor[[#This Row],[Type]]="",tremor[[#This Row],[Longitude]],0)</f>
        <v>-2.972</v>
      </c>
      <c r="S52" s="7">
        <f>IF(tremor[[#This Row],[Type]]="",tremor[[#This Row],[Latitude]],0)</f>
        <v>53.784999999999997</v>
      </c>
    </row>
    <row r="53" spans="1:19" x14ac:dyDescent="0.25">
      <c r="A53" s="24">
        <f>tremor[[#This Row],[Date]]+tremor[[#This Row],[Time (UTC)]]</f>
        <v>43697.990659722222</v>
      </c>
      <c r="B53" s="8">
        <v>43697</v>
      </c>
      <c r="C53" s="9">
        <v>0.99065972222222232</v>
      </c>
      <c r="D53" s="7">
        <v>53.787999999999997</v>
      </c>
      <c r="E53" s="7">
        <v>-2.9689999999999999</v>
      </c>
      <c r="F53" s="16">
        <v>2</v>
      </c>
      <c r="G53" s="19">
        <v>-1</v>
      </c>
      <c r="H53" s="19"/>
      <c r="I53" s="18"/>
      <c r="K53" s="7">
        <f>IF(tremor[[#This Row],[Type]]="red",tremor[[#This Row],[Longitude]],0)</f>
        <v>0</v>
      </c>
      <c r="L53" s="7">
        <f>IF(tremor[[#This Row],[Type]]="Red",tremor[[#This Row],[Latitude]],0)</f>
        <v>0</v>
      </c>
      <c r="M53" s="11" t="str">
        <f>TEXT(tremor[[#This Row],[Date]],"d/mm")&amp;" , "&amp;TEXT(tremor[[#This Row],[Magnitude (ML)]],"0.0")&amp;"ML"</f>
        <v>20/08 , -1.0ML</v>
      </c>
      <c r="N53" s="7">
        <f>IF(tremor[[#This Row],[Type]]="amber",tremor[[#This Row],[Longitude]],0)</f>
        <v>0</v>
      </c>
      <c r="O53" s="7">
        <f>IF(tremor[[#This Row],[Type]]="Amber",tremor[[#This Row],[Latitude]],0)</f>
        <v>0</v>
      </c>
      <c r="P53" s="7">
        <f>IF(tremor[[#This Row],[Type]]="Trailing",tremor[[#This Row],[Longitude]],0)</f>
        <v>0</v>
      </c>
      <c r="Q53" s="7">
        <f>IF(tremor[[#This Row],[Type]]="Trailing",tremor[[#This Row],[Latitude]],0)</f>
        <v>0</v>
      </c>
      <c r="R53" s="7">
        <f>IF(tremor[[#This Row],[Type]]="",tremor[[#This Row],[Longitude]],0)</f>
        <v>-2.9689999999999999</v>
      </c>
      <c r="S53" s="7">
        <f>IF(tremor[[#This Row],[Type]]="",tremor[[#This Row],[Latitude]],0)</f>
        <v>53.787999999999997</v>
      </c>
    </row>
    <row r="54" spans="1:19" x14ac:dyDescent="0.25">
      <c r="A54" s="24">
        <f>tremor[[#This Row],[Date]]+tremor[[#This Row],[Time (UTC)]]</f>
        <v>43698.406875000001</v>
      </c>
      <c r="B54" s="8">
        <v>43698</v>
      </c>
      <c r="C54" s="9">
        <v>0.40687500000000004</v>
      </c>
      <c r="D54" s="7">
        <v>53.787999999999997</v>
      </c>
      <c r="E54" s="7">
        <v>-2.9710000000000001</v>
      </c>
      <c r="F54" s="16">
        <v>2</v>
      </c>
      <c r="G54" s="16">
        <v>-0.7</v>
      </c>
      <c r="H54" s="16"/>
      <c r="I54" s="18"/>
      <c r="K54" s="7">
        <f>IF(tremor[[#This Row],[Type]]="red",tremor[[#This Row],[Longitude]],0)</f>
        <v>0</v>
      </c>
      <c r="L54" s="7">
        <f>IF(tremor[[#This Row],[Type]]="Red",tremor[[#This Row],[Latitude]],0)</f>
        <v>0</v>
      </c>
      <c r="M54" s="11" t="str">
        <f>TEXT(tremor[[#This Row],[Date]],"d/mm")&amp;" , "&amp;TEXT(tremor[[#This Row],[Magnitude (ML)]],"0.0")&amp;"ML"</f>
        <v>21/08 , -0.7ML</v>
      </c>
      <c r="N54" s="7">
        <f>IF(tremor[[#This Row],[Type]]="amber",tremor[[#This Row],[Longitude]],0)</f>
        <v>0</v>
      </c>
      <c r="O54" s="7">
        <f>IF(tremor[[#This Row],[Type]]="Amber",tremor[[#This Row],[Latitude]],0)</f>
        <v>0</v>
      </c>
      <c r="P54" s="7">
        <f>IF(tremor[[#This Row],[Type]]="Trailing",tremor[[#This Row],[Longitude]],0)</f>
        <v>0</v>
      </c>
      <c r="Q54" s="7">
        <f>IF(tremor[[#This Row],[Type]]="Trailing",tremor[[#This Row],[Latitude]],0)</f>
        <v>0</v>
      </c>
      <c r="R54" s="7">
        <f>IF(tremor[[#This Row],[Type]]="",tremor[[#This Row],[Longitude]],0)</f>
        <v>-2.9710000000000001</v>
      </c>
      <c r="S54" s="7">
        <f>IF(tremor[[#This Row],[Type]]="",tremor[[#This Row],[Latitude]],0)</f>
        <v>53.787999999999997</v>
      </c>
    </row>
    <row r="55" spans="1:19" x14ac:dyDescent="0.25">
      <c r="A55" s="24">
        <f>tremor[[#This Row],[Date]]+tremor[[#This Row],[Time (UTC)]]</f>
        <v>43698.414953703701</v>
      </c>
      <c r="B55" s="8">
        <v>43698</v>
      </c>
      <c r="C55" s="9">
        <v>0.41495370370370371</v>
      </c>
      <c r="D55" s="7">
        <v>53.787999999999997</v>
      </c>
      <c r="E55" s="7">
        <v>-2.9689999999999999</v>
      </c>
      <c r="F55" s="16">
        <v>2</v>
      </c>
      <c r="G55" s="16">
        <v>-0.3</v>
      </c>
      <c r="H55" s="16"/>
      <c r="I55" s="18"/>
      <c r="K55" s="7">
        <f>IF(tremor[[#This Row],[Type]]="red",tremor[[#This Row],[Longitude]],0)</f>
        <v>0</v>
      </c>
      <c r="L55" s="7">
        <f>IF(tremor[[#This Row],[Type]]="Red",tremor[[#This Row],[Latitude]],0)</f>
        <v>0</v>
      </c>
      <c r="M55" s="11" t="str">
        <f>TEXT(tremor[[#This Row],[Date]],"d/mm")&amp;" , "&amp;TEXT(tremor[[#This Row],[Magnitude (ML)]],"0.0")&amp;"ML"</f>
        <v>21/08 , -0.3ML</v>
      </c>
      <c r="N55" s="7">
        <f>IF(tremor[[#This Row],[Type]]="amber",tremor[[#This Row],[Longitude]],0)</f>
        <v>0</v>
      </c>
      <c r="O55" s="7">
        <f>IF(tremor[[#This Row],[Type]]="Amber",tremor[[#This Row],[Latitude]],0)</f>
        <v>0</v>
      </c>
      <c r="P55" s="7">
        <f>IF(tremor[[#This Row],[Type]]="Trailing",tremor[[#This Row],[Longitude]],0)</f>
        <v>0</v>
      </c>
      <c r="Q55" s="7">
        <f>IF(tremor[[#This Row],[Type]]="Trailing",tremor[[#This Row],[Latitude]],0)</f>
        <v>0</v>
      </c>
      <c r="R55" s="7">
        <f>IF(tremor[[#This Row],[Type]]="",tremor[[#This Row],[Longitude]],0)</f>
        <v>-2.9689999999999999</v>
      </c>
      <c r="S55" s="7">
        <f>IF(tremor[[#This Row],[Type]]="",tremor[[#This Row],[Latitude]],0)</f>
        <v>53.787999999999997</v>
      </c>
    </row>
    <row r="56" spans="1:19" x14ac:dyDescent="0.25">
      <c r="A56" s="24">
        <f>tremor[[#This Row],[Date]]+tremor[[#This Row],[Time (UTC)]]</f>
        <v>43698.416226851848</v>
      </c>
      <c r="B56" s="8">
        <v>43698</v>
      </c>
      <c r="C56" s="9">
        <v>0.41622685185185188</v>
      </c>
      <c r="D56" s="7">
        <v>53.786000000000001</v>
      </c>
      <c r="E56" s="7">
        <v>-2.9670000000000001</v>
      </c>
      <c r="F56" s="16">
        <v>2</v>
      </c>
      <c r="G56" s="16">
        <v>-0.7</v>
      </c>
      <c r="H56" s="16"/>
      <c r="I56" s="18"/>
      <c r="K56" s="7">
        <f>IF(tremor[[#This Row],[Type]]="red",tremor[[#This Row],[Longitude]],0)</f>
        <v>0</v>
      </c>
      <c r="L56" s="7">
        <f>IF(tremor[[#This Row],[Type]]="Red",tremor[[#This Row],[Latitude]],0)</f>
        <v>0</v>
      </c>
      <c r="M56" s="11" t="str">
        <f>TEXT(tremor[[#This Row],[Date]],"d/mm")&amp;" , "&amp;TEXT(tremor[[#This Row],[Magnitude (ML)]],"0.0")&amp;"ML"</f>
        <v>21/08 , -0.7ML</v>
      </c>
      <c r="N56" s="7">
        <f>IF(tremor[[#This Row],[Type]]="amber",tremor[[#This Row],[Longitude]],0)</f>
        <v>0</v>
      </c>
      <c r="O56" s="7">
        <f>IF(tremor[[#This Row],[Type]]="Amber",tremor[[#This Row],[Latitude]],0)</f>
        <v>0</v>
      </c>
      <c r="P56" s="7">
        <f>IF(tremor[[#This Row],[Type]]="Trailing",tremor[[#This Row],[Longitude]],0)</f>
        <v>0</v>
      </c>
      <c r="Q56" s="7">
        <f>IF(tremor[[#This Row],[Type]]="Trailing",tremor[[#This Row],[Latitude]],0)</f>
        <v>0</v>
      </c>
      <c r="R56" s="7">
        <f>IF(tremor[[#This Row],[Type]]="",tremor[[#This Row],[Longitude]],0)</f>
        <v>-2.9670000000000001</v>
      </c>
      <c r="S56" s="7">
        <f>IF(tremor[[#This Row],[Type]]="",tremor[[#This Row],[Latitude]],0)</f>
        <v>53.786000000000001</v>
      </c>
    </row>
    <row r="57" spans="1:19" x14ac:dyDescent="0.25">
      <c r="A57" s="24">
        <f>tremor[[#This Row],[Date]]+tremor[[#This Row],[Time (UTC)]]</f>
        <v>43698.418298611112</v>
      </c>
      <c r="B57" s="8">
        <v>43698</v>
      </c>
      <c r="C57" s="9">
        <v>0.41829861111111111</v>
      </c>
      <c r="D57" s="7">
        <v>53.787999999999997</v>
      </c>
      <c r="E57" s="7">
        <v>-2.964</v>
      </c>
      <c r="F57" s="16">
        <v>2</v>
      </c>
      <c r="G57" s="16">
        <v>-0.1</v>
      </c>
      <c r="H57" s="16"/>
      <c r="I57" s="18"/>
      <c r="K57" s="7">
        <f>IF(tremor[[#This Row],[Type]]="red",tremor[[#This Row],[Longitude]],0)</f>
        <v>0</v>
      </c>
      <c r="L57" s="7">
        <f>IF(tremor[[#This Row],[Type]]="Red",tremor[[#This Row],[Latitude]],0)</f>
        <v>0</v>
      </c>
      <c r="M57" s="11" t="str">
        <f>TEXT(tremor[[#This Row],[Date]],"d/mm")&amp;" , "&amp;TEXT(tremor[[#This Row],[Magnitude (ML)]],"0.0")&amp;"ML"</f>
        <v>21/08 , -0.1ML</v>
      </c>
      <c r="N57" s="7">
        <f>IF(tremor[[#This Row],[Type]]="amber",tremor[[#This Row],[Longitude]],0)</f>
        <v>0</v>
      </c>
      <c r="O57" s="7">
        <f>IF(tremor[[#This Row],[Type]]="Amber",tremor[[#This Row],[Latitude]],0)</f>
        <v>0</v>
      </c>
      <c r="P57" s="7">
        <f>IF(tremor[[#This Row],[Type]]="Trailing",tremor[[#This Row],[Longitude]],0)</f>
        <v>0</v>
      </c>
      <c r="Q57" s="7">
        <f>IF(tremor[[#This Row],[Type]]="Trailing",tremor[[#This Row],[Latitude]],0)</f>
        <v>0</v>
      </c>
      <c r="R57" s="7">
        <f>IF(tremor[[#This Row],[Type]]="",tremor[[#This Row],[Longitude]],0)</f>
        <v>-2.964</v>
      </c>
      <c r="S57" s="7">
        <f>IF(tremor[[#This Row],[Type]]="",tremor[[#This Row],[Latitude]],0)</f>
        <v>53.787999999999997</v>
      </c>
    </row>
    <row r="58" spans="1:19" x14ac:dyDescent="0.25">
      <c r="A58" s="24">
        <f>tremor[[#This Row],[Date]]+tremor[[#This Row],[Time (UTC)]]</f>
        <v>43698.425115740742</v>
      </c>
      <c r="B58" s="8">
        <v>43698</v>
      </c>
      <c r="C58" s="9">
        <v>0.42511574074074071</v>
      </c>
      <c r="D58" s="7">
        <v>53.786999999999999</v>
      </c>
      <c r="E58" s="7">
        <v>-2.9710000000000001</v>
      </c>
      <c r="F58" s="16">
        <v>2</v>
      </c>
      <c r="G58" s="16">
        <v>-0.6</v>
      </c>
      <c r="H58" s="16"/>
      <c r="I58" s="18"/>
      <c r="K58" s="7">
        <f>IF(tremor[[#This Row],[Type]]="red",tremor[[#This Row],[Longitude]],0)</f>
        <v>0</v>
      </c>
      <c r="L58" s="7">
        <f>IF(tremor[[#This Row],[Type]]="Red",tremor[[#This Row],[Latitude]],0)</f>
        <v>0</v>
      </c>
      <c r="M58" s="11" t="str">
        <f>TEXT(tremor[[#This Row],[Date]],"d/mm")&amp;" , "&amp;TEXT(tremor[[#This Row],[Magnitude (ML)]],"0.0")&amp;"ML"</f>
        <v>21/08 , -0.6ML</v>
      </c>
      <c r="N58" s="7">
        <f>IF(tremor[[#This Row],[Type]]="amber",tremor[[#This Row],[Longitude]],0)</f>
        <v>0</v>
      </c>
      <c r="O58" s="7">
        <f>IF(tremor[[#This Row],[Type]]="Amber",tremor[[#This Row],[Latitude]],0)</f>
        <v>0</v>
      </c>
      <c r="P58" s="7">
        <f>IF(tremor[[#This Row],[Type]]="Trailing",tremor[[#This Row],[Longitude]],0)</f>
        <v>0</v>
      </c>
      <c r="Q58" s="7">
        <f>IF(tremor[[#This Row],[Type]]="Trailing",tremor[[#This Row],[Latitude]],0)</f>
        <v>0</v>
      </c>
      <c r="R58" s="7">
        <f>IF(tremor[[#This Row],[Type]]="",tremor[[#This Row],[Longitude]],0)</f>
        <v>-2.9710000000000001</v>
      </c>
      <c r="S58" s="7">
        <f>IF(tremor[[#This Row],[Type]]="",tremor[[#This Row],[Latitude]],0)</f>
        <v>53.786999999999999</v>
      </c>
    </row>
    <row r="59" spans="1:19" x14ac:dyDescent="0.25">
      <c r="A59" s="24">
        <f>tremor[[#This Row],[Date]]+tremor[[#This Row],[Time (UTC)]]</f>
        <v>43698.613912037035</v>
      </c>
      <c r="B59" s="8">
        <v>43698</v>
      </c>
      <c r="C59" s="9">
        <v>0.61391203703703701</v>
      </c>
      <c r="D59" s="7">
        <v>53.787999999999997</v>
      </c>
      <c r="E59" s="7">
        <v>-2.9660000000000002</v>
      </c>
      <c r="F59" s="16">
        <v>2</v>
      </c>
      <c r="G59" s="16">
        <v>-0.8</v>
      </c>
      <c r="H59" s="16"/>
      <c r="I59" s="18"/>
      <c r="K59" s="7">
        <f>IF(tremor[[#This Row],[Type]]="red",tremor[[#This Row],[Longitude]],0)</f>
        <v>0</v>
      </c>
      <c r="L59" s="7">
        <f>IF(tremor[[#This Row],[Type]]="Red",tremor[[#This Row],[Latitude]],0)</f>
        <v>0</v>
      </c>
      <c r="M59" s="11" t="str">
        <f>TEXT(tremor[[#This Row],[Date]],"d/mm")&amp;" , "&amp;TEXT(tremor[[#This Row],[Magnitude (ML)]],"0.0")&amp;"ML"</f>
        <v>21/08 , -0.8ML</v>
      </c>
      <c r="N59" s="7">
        <f>IF(tremor[[#This Row],[Type]]="amber",tremor[[#This Row],[Longitude]],0)</f>
        <v>0</v>
      </c>
      <c r="O59" s="7">
        <f>IF(tremor[[#This Row],[Type]]="Amber",tremor[[#This Row],[Latitude]],0)</f>
        <v>0</v>
      </c>
      <c r="P59" s="7">
        <f>IF(tremor[[#This Row],[Type]]="Trailing",tremor[[#This Row],[Longitude]],0)</f>
        <v>0</v>
      </c>
      <c r="Q59" s="7">
        <f>IF(tremor[[#This Row],[Type]]="Trailing",tremor[[#This Row],[Latitude]],0)</f>
        <v>0</v>
      </c>
      <c r="R59" s="7">
        <f>IF(tremor[[#This Row],[Type]]="",tremor[[#This Row],[Longitude]],0)</f>
        <v>-2.9660000000000002</v>
      </c>
      <c r="S59" s="7">
        <f>IF(tremor[[#This Row],[Type]]="",tremor[[#This Row],[Latitude]],0)</f>
        <v>53.787999999999997</v>
      </c>
    </row>
    <row r="60" spans="1:19" x14ac:dyDescent="0.25">
      <c r="A60" s="24">
        <f>tremor[[#This Row],[Date]]+tremor[[#This Row],[Time (UTC)]]</f>
        <v>43698.615289351852</v>
      </c>
      <c r="B60" s="8">
        <v>43698</v>
      </c>
      <c r="C60" s="9">
        <v>0.61528935185185185</v>
      </c>
      <c r="D60" s="7">
        <v>53.789000000000001</v>
      </c>
      <c r="E60" s="7">
        <v>-2.9740000000000002</v>
      </c>
      <c r="F60" s="16">
        <v>2</v>
      </c>
      <c r="G60" s="16">
        <v>-0.8</v>
      </c>
      <c r="H60" s="16"/>
      <c r="I60" s="18"/>
      <c r="K60" s="7">
        <f>IF(tremor[[#This Row],[Type]]="red",tremor[[#This Row],[Longitude]],0)</f>
        <v>0</v>
      </c>
      <c r="L60" s="7">
        <f>IF(tremor[[#This Row],[Type]]="Red",tremor[[#This Row],[Latitude]],0)</f>
        <v>0</v>
      </c>
      <c r="M60" s="11" t="str">
        <f>TEXT(tremor[[#This Row],[Date]],"d/mm")&amp;" , "&amp;TEXT(tremor[[#This Row],[Magnitude (ML)]],"0.0")&amp;"ML"</f>
        <v>21/08 , -0.8ML</v>
      </c>
      <c r="N60" s="7">
        <f>IF(tremor[[#This Row],[Type]]="amber",tremor[[#This Row],[Longitude]],0)</f>
        <v>0</v>
      </c>
      <c r="O60" s="7">
        <f>IF(tremor[[#This Row],[Type]]="Amber",tremor[[#This Row],[Latitude]],0)</f>
        <v>0</v>
      </c>
      <c r="P60" s="7">
        <f>IF(tremor[[#This Row],[Type]]="Trailing",tremor[[#This Row],[Longitude]],0)</f>
        <v>0</v>
      </c>
      <c r="Q60" s="7">
        <f>IF(tremor[[#This Row],[Type]]="Trailing",tremor[[#This Row],[Latitude]],0)</f>
        <v>0</v>
      </c>
      <c r="R60" s="7">
        <f>IF(tremor[[#This Row],[Type]]="",tremor[[#This Row],[Longitude]],0)</f>
        <v>-2.9740000000000002</v>
      </c>
      <c r="S60" s="7">
        <f>IF(tremor[[#This Row],[Type]]="",tremor[[#This Row],[Latitude]],0)</f>
        <v>53.789000000000001</v>
      </c>
    </row>
    <row r="61" spans="1:19" x14ac:dyDescent="0.25">
      <c r="A61" s="24">
        <f>tremor[[#This Row],[Date]]+tremor[[#This Row],[Time (UTC)]]</f>
        <v>43698.62872685185</v>
      </c>
      <c r="B61" s="8">
        <v>43698</v>
      </c>
      <c r="C61" s="9">
        <v>0.62872685185185184</v>
      </c>
      <c r="D61" s="7">
        <v>53.786999999999999</v>
      </c>
      <c r="E61" s="7">
        <v>-2.97</v>
      </c>
      <c r="F61" s="16">
        <v>2</v>
      </c>
      <c r="G61" s="16">
        <v>-0.9</v>
      </c>
      <c r="H61" s="16"/>
      <c r="I61" s="18"/>
      <c r="K61" s="7">
        <f>IF(tremor[[#This Row],[Type]]="red",tremor[[#This Row],[Longitude]],0)</f>
        <v>0</v>
      </c>
      <c r="L61" s="7">
        <f>IF(tremor[[#This Row],[Type]]="Red",tremor[[#This Row],[Latitude]],0)</f>
        <v>0</v>
      </c>
      <c r="M61" s="11" t="str">
        <f>TEXT(tremor[[#This Row],[Date]],"d/mm")&amp;" , "&amp;TEXT(tremor[[#This Row],[Magnitude (ML)]],"0.0")&amp;"ML"</f>
        <v>21/08 , -0.9ML</v>
      </c>
      <c r="N61" s="7">
        <f>IF(tremor[[#This Row],[Type]]="amber",tremor[[#This Row],[Longitude]],0)</f>
        <v>0</v>
      </c>
      <c r="O61" s="7">
        <f>IF(tremor[[#This Row],[Type]]="Amber",tremor[[#This Row],[Latitude]],0)</f>
        <v>0</v>
      </c>
      <c r="P61" s="7">
        <f>IF(tremor[[#This Row],[Type]]="Trailing",tremor[[#This Row],[Longitude]],0)</f>
        <v>0</v>
      </c>
      <c r="Q61" s="7">
        <f>IF(tremor[[#This Row],[Type]]="Trailing",tremor[[#This Row],[Latitude]],0)</f>
        <v>0</v>
      </c>
      <c r="R61" s="7">
        <f>IF(tremor[[#This Row],[Type]]="",tremor[[#This Row],[Longitude]],0)</f>
        <v>-2.97</v>
      </c>
      <c r="S61" s="7">
        <f>IF(tremor[[#This Row],[Type]]="",tremor[[#This Row],[Latitude]],0)</f>
        <v>53.786999999999999</v>
      </c>
    </row>
    <row r="62" spans="1:19" x14ac:dyDescent="0.25">
      <c r="A62" s="24">
        <f>tremor[[#This Row],[Date]]+tremor[[#This Row],[Time (UTC)]]</f>
        <v>43698.63385416667</v>
      </c>
      <c r="B62" s="8">
        <v>43698</v>
      </c>
      <c r="C62" s="9">
        <v>0.63385416666666672</v>
      </c>
      <c r="D62" s="7">
        <v>53.783000000000001</v>
      </c>
      <c r="E62" s="7">
        <v>-2.9649999999999999</v>
      </c>
      <c r="F62" s="16">
        <v>1</v>
      </c>
      <c r="G62" s="19">
        <v>-1</v>
      </c>
      <c r="H62" s="19"/>
      <c r="I62" s="18"/>
      <c r="K62" s="7">
        <f>IF(tremor[[#This Row],[Type]]="red",tremor[[#This Row],[Longitude]],0)</f>
        <v>0</v>
      </c>
      <c r="L62" s="7">
        <f>IF(tremor[[#This Row],[Type]]="Red",tremor[[#This Row],[Latitude]],0)</f>
        <v>0</v>
      </c>
      <c r="M62" s="11" t="str">
        <f>TEXT(tremor[[#This Row],[Date]],"d/mm")&amp;" , "&amp;TEXT(tremor[[#This Row],[Magnitude (ML)]],"0.0")&amp;"ML"</f>
        <v>21/08 , -1.0ML</v>
      </c>
      <c r="N62" s="7">
        <f>IF(tremor[[#This Row],[Type]]="amber",tremor[[#This Row],[Longitude]],0)</f>
        <v>0</v>
      </c>
      <c r="O62" s="7">
        <f>IF(tremor[[#This Row],[Type]]="Amber",tremor[[#This Row],[Latitude]],0)</f>
        <v>0</v>
      </c>
      <c r="P62" s="7">
        <f>IF(tremor[[#This Row],[Type]]="Trailing",tremor[[#This Row],[Longitude]],0)</f>
        <v>0</v>
      </c>
      <c r="Q62" s="7">
        <f>IF(tremor[[#This Row],[Type]]="Trailing",tremor[[#This Row],[Latitude]],0)</f>
        <v>0</v>
      </c>
      <c r="R62" s="7">
        <f>IF(tremor[[#This Row],[Type]]="",tremor[[#This Row],[Longitude]],0)</f>
        <v>-2.9649999999999999</v>
      </c>
      <c r="S62" s="7">
        <f>IF(tremor[[#This Row],[Type]]="",tremor[[#This Row],[Latitude]],0)</f>
        <v>53.783000000000001</v>
      </c>
    </row>
    <row r="63" spans="1:19" x14ac:dyDescent="0.25">
      <c r="A63" s="24">
        <f>tremor[[#This Row],[Date]]+tremor[[#This Row],[Time (UTC)]]</f>
        <v>43698.636782407404</v>
      </c>
      <c r="B63" s="8">
        <v>43698</v>
      </c>
      <c r="C63" s="9">
        <v>0.63678240740740744</v>
      </c>
      <c r="D63" s="7">
        <v>53.787999999999997</v>
      </c>
      <c r="E63" s="7">
        <v>-2.9660000000000002</v>
      </c>
      <c r="F63" s="16">
        <v>2</v>
      </c>
      <c r="G63" s="16">
        <v>-0.3</v>
      </c>
      <c r="H63" s="16"/>
      <c r="I63" s="18"/>
      <c r="K63" s="7">
        <f>IF(tremor[[#This Row],[Type]]="red",tremor[[#This Row],[Longitude]],0)</f>
        <v>0</v>
      </c>
      <c r="L63" s="7">
        <f>IF(tremor[[#This Row],[Type]]="Red",tremor[[#This Row],[Latitude]],0)</f>
        <v>0</v>
      </c>
      <c r="M63" s="11" t="str">
        <f>TEXT(tremor[[#This Row],[Date]],"d/mm")&amp;" , "&amp;TEXT(tremor[[#This Row],[Magnitude (ML)]],"0.0")&amp;"ML"</f>
        <v>21/08 , -0.3ML</v>
      </c>
      <c r="N63" s="7">
        <f>IF(tremor[[#This Row],[Type]]="amber",tremor[[#This Row],[Longitude]],0)</f>
        <v>0</v>
      </c>
      <c r="O63" s="7">
        <f>IF(tremor[[#This Row],[Type]]="Amber",tremor[[#This Row],[Latitude]],0)</f>
        <v>0</v>
      </c>
      <c r="P63" s="7">
        <f>IF(tremor[[#This Row],[Type]]="Trailing",tremor[[#This Row],[Longitude]],0)</f>
        <v>0</v>
      </c>
      <c r="Q63" s="7">
        <f>IF(tremor[[#This Row],[Type]]="Trailing",tremor[[#This Row],[Latitude]],0)</f>
        <v>0</v>
      </c>
      <c r="R63" s="7">
        <f>IF(tremor[[#This Row],[Type]]="",tremor[[#This Row],[Longitude]],0)</f>
        <v>-2.9660000000000002</v>
      </c>
      <c r="S63" s="7">
        <f>IF(tremor[[#This Row],[Type]]="",tremor[[#This Row],[Latitude]],0)</f>
        <v>53.787999999999997</v>
      </c>
    </row>
    <row r="64" spans="1:19" x14ac:dyDescent="0.25">
      <c r="A64" s="24">
        <f>tremor[[#This Row],[Date]]+tremor[[#This Row],[Time (UTC)]]</f>
        <v>43698.641261574077</v>
      </c>
      <c r="B64" s="8">
        <v>43698</v>
      </c>
      <c r="C64" s="9">
        <v>0.64126157407407403</v>
      </c>
      <c r="D64" s="7">
        <v>53.786999999999999</v>
      </c>
      <c r="E64" s="7">
        <v>-2.9689999999999999</v>
      </c>
      <c r="F64" s="16">
        <v>2</v>
      </c>
      <c r="G64" s="16">
        <v>-0.8</v>
      </c>
      <c r="H64" s="16"/>
      <c r="I64" s="18"/>
      <c r="K64" s="7">
        <f>IF(tremor[[#This Row],[Type]]="red",tremor[[#This Row],[Longitude]],0)</f>
        <v>0</v>
      </c>
      <c r="L64" s="7">
        <f>IF(tremor[[#This Row],[Type]]="Red",tremor[[#This Row],[Latitude]],0)</f>
        <v>0</v>
      </c>
      <c r="M64" s="11" t="str">
        <f>TEXT(tremor[[#This Row],[Date]],"d/mm")&amp;" , "&amp;TEXT(tremor[[#This Row],[Magnitude (ML)]],"0.0")&amp;"ML"</f>
        <v>21/08 , -0.8ML</v>
      </c>
      <c r="N64" s="7">
        <f>IF(tremor[[#This Row],[Type]]="amber",tremor[[#This Row],[Longitude]],0)</f>
        <v>0</v>
      </c>
      <c r="O64" s="7">
        <f>IF(tremor[[#This Row],[Type]]="Amber",tremor[[#This Row],[Latitude]],0)</f>
        <v>0</v>
      </c>
      <c r="P64" s="7">
        <f>IF(tremor[[#This Row],[Type]]="Trailing",tremor[[#This Row],[Longitude]],0)</f>
        <v>0</v>
      </c>
      <c r="Q64" s="7">
        <f>IF(tremor[[#This Row],[Type]]="Trailing",tremor[[#This Row],[Latitude]],0)</f>
        <v>0</v>
      </c>
      <c r="R64" s="7">
        <f>IF(tremor[[#This Row],[Type]]="",tremor[[#This Row],[Longitude]],0)</f>
        <v>-2.9689999999999999</v>
      </c>
      <c r="S64" s="7">
        <f>IF(tremor[[#This Row],[Type]]="",tremor[[#This Row],[Latitude]],0)</f>
        <v>53.786999999999999</v>
      </c>
    </row>
    <row r="65" spans="1:19" x14ac:dyDescent="0.25">
      <c r="A65" s="24">
        <f>tremor[[#This Row],[Date]]+tremor[[#This Row],[Time (UTC)]]</f>
        <v>43698.642476851855</v>
      </c>
      <c r="B65" s="8">
        <v>43698</v>
      </c>
      <c r="C65" s="9">
        <v>0.64247685185185188</v>
      </c>
      <c r="D65" s="7">
        <v>53.79</v>
      </c>
      <c r="E65" s="7">
        <v>-2.1669999999999998</v>
      </c>
      <c r="F65" s="16">
        <v>2</v>
      </c>
      <c r="G65" s="16">
        <v>-0.6</v>
      </c>
      <c r="H65" s="16"/>
      <c r="I65" s="18"/>
      <c r="K65" s="7">
        <f>IF(tremor[[#This Row],[Type]]="red",tremor[[#This Row],[Longitude]],0)</f>
        <v>0</v>
      </c>
      <c r="L65" s="7">
        <f>IF(tremor[[#This Row],[Type]]="Red",tremor[[#This Row],[Latitude]],0)</f>
        <v>0</v>
      </c>
      <c r="M65" s="11" t="str">
        <f>TEXT(tremor[[#This Row],[Date]],"d/mm")&amp;" , "&amp;TEXT(tremor[[#This Row],[Magnitude (ML)]],"0.0")&amp;"ML"</f>
        <v>21/08 , -0.6ML</v>
      </c>
      <c r="N65" s="7">
        <f>IF(tremor[[#This Row],[Type]]="amber",tremor[[#This Row],[Longitude]],0)</f>
        <v>0</v>
      </c>
      <c r="O65" s="7">
        <f>IF(tremor[[#This Row],[Type]]="Amber",tremor[[#This Row],[Latitude]],0)</f>
        <v>0</v>
      </c>
      <c r="P65" s="7">
        <f>IF(tremor[[#This Row],[Type]]="Trailing",tremor[[#This Row],[Longitude]],0)</f>
        <v>0</v>
      </c>
      <c r="Q65" s="7">
        <f>IF(tremor[[#This Row],[Type]]="Trailing",tremor[[#This Row],[Latitude]],0)</f>
        <v>0</v>
      </c>
      <c r="R65" s="7">
        <f>IF(tremor[[#This Row],[Type]]="",tremor[[#This Row],[Longitude]],0)</f>
        <v>-2.1669999999999998</v>
      </c>
      <c r="S65" s="7">
        <f>IF(tremor[[#This Row],[Type]]="",tremor[[#This Row],[Latitude]],0)</f>
        <v>53.79</v>
      </c>
    </row>
    <row r="66" spans="1:19" x14ac:dyDescent="0.25">
      <c r="A66" s="24">
        <f>tremor[[#This Row],[Date]]+tremor[[#This Row],[Time (UTC)]]</f>
        <v>43698.651435185187</v>
      </c>
      <c r="B66" s="8">
        <v>43698</v>
      </c>
      <c r="C66" s="9">
        <v>0.65143518518518517</v>
      </c>
      <c r="D66" s="7">
        <v>53.787999999999997</v>
      </c>
      <c r="E66" s="7">
        <v>-2.9689999999999999</v>
      </c>
      <c r="F66" s="16">
        <v>2</v>
      </c>
      <c r="G66" s="16">
        <v>-0.3</v>
      </c>
      <c r="H66" s="16"/>
      <c r="I66" s="18"/>
      <c r="K66" s="7">
        <f>IF(tremor[[#This Row],[Type]]="red",tremor[[#This Row],[Longitude]],0)</f>
        <v>0</v>
      </c>
      <c r="L66" s="7">
        <f>IF(tremor[[#This Row],[Type]]="Red",tremor[[#This Row],[Latitude]],0)</f>
        <v>0</v>
      </c>
      <c r="M66" s="11" t="str">
        <f>TEXT(tremor[[#This Row],[Date]],"d/mm")&amp;" , "&amp;TEXT(tremor[[#This Row],[Magnitude (ML)]],"0.0")&amp;"ML"</f>
        <v>21/08 , -0.3ML</v>
      </c>
      <c r="N66" s="7">
        <f>IF(tremor[[#This Row],[Type]]="amber",tremor[[#This Row],[Longitude]],0)</f>
        <v>0</v>
      </c>
      <c r="O66" s="7">
        <f>IF(tremor[[#This Row],[Type]]="Amber",tremor[[#This Row],[Latitude]],0)</f>
        <v>0</v>
      </c>
      <c r="P66" s="7">
        <f>IF(tremor[[#This Row],[Type]]="Trailing",tremor[[#This Row],[Longitude]],0)</f>
        <v>0</v>
      </c>
      <c r="Q66" s="7">
        <f>IF(tremor[[#This Row],[Type]]="Trailing",tremor[[#This Row],[Latitude]],0)</f>
        <v>0</v>
      </c>
      <c r="R66" s="7">
        <f>IF(tremor[[#This Row],[Type]]="",tremor[[#This Row],[Longitude]],0)</f>
        <v>-2.9689999999999999</v>
      </c>
      <c r="S66" s="7">
        <f>IF(tremor[[#This Row],[Type]]="",tremor[[#This Row],[Latitude]],0)</f>
        <v>53.787999999999997</v>
      </c>
    </row>
    <row r="67" spans="1:19" x14ac:dyDescent="0.25">
      <c r="A67" s="24">
        <f>tremor[[#This Row],[Date]]+tremor[[#This Row],[Time (UTC)]]</f>
        <v>43698.651921296296</v>
      </c>
      <c r="B67" s="8">
        <v>43698</v>
      </c>
      <c r="C67" s="9">
        <v>0.65192129629629625</v>
      </c>
      <c r="D67" s="7">
        <v>53.786999999999999</v>
      </c>
      <c r="E67" s="7">
        <v>-2.9689999999999999</v>
      </c>
      <c r="F67" s="16">
        <v>2</v>
      </c>
      <c r="G67" s="16">
        <v>-0.7</v>
      </c>
      <c r="H67" s="16"/>
      <c r="I67" s="18"/>
      <c r="K67" s="7">
        <f>IF(tremor[[#This Row],[Type]]="red",tremor[[#This Row],[Longitude]],0)</f>
        <v>0</v>
      </c>
      <c r="L67" s="7">
        <f>IF(tremor[[#This Row],[Type]]="Red",tremor[[#This Row],[Latitude]],0)</f>
        <v>0</v>
      </c>
      <c r="M67" s="11" t="str">
        <f>TEXT(tremor[[#This Row],[Date]],"d/mm")&amp;" , "&amp;TEXT(tremor[[#This Row],[Magnitude (ML)]],"0.0")&amp;"ML"</f>
        <v>21/08 , -0.7ML</v>
      </c>
      <c r="N67" s="7">
        <f>IF(tremor[[#This Row],[Type]]="amber",tremor[[#This Row],[Longitude]],0)</f>
        <v>0</v>
      </c>
      <c r="O67" s="7">
        <f>IF(tremor[[#This Row],[Type]]="Amber",tremor[[#This Row],[Latitude]],0)</f>
        <v>0</v>
      </c>
      <c r="P67" s="7">
        <f>IF(tremor[[#This Row],[Type]]="Trailing",tremor[[#This Row],[Longitude]],0)</f>
        <v>0</v>
      </c>
      <c r="Q67" s="7">
        <f>IF(tremor[[#This Row],[Type]]="Trailing",tremor[[#This Row],[Latitude]],0)</f>
        <v>0</v>
      </c>
      <c r="R67" s="7">
        <f>IF(tremor[[#This Row],[Type]]="",tremor[[#This Row],[Longitude]],0)</f>
        <v>-2.9689999999999999</v>
      </c>
      <c r="S67" s="7">
        <f>IF(tremor[[#This Row],[Type]]="",tremor[[#This Row],[Latitude]],0)</f>
        <v>53.786999999999999</v>
      </c>
    </row>
    <row r="68" spans="1:19" x14ac:dyDescent="0.25">
      <c r="A68" s="24">
        <f>tremor[[#This Row],[Date]]+tremor[[#This Row],[Time (UTC)]]</f>
        <v>43698.654537037037</v>
      </c>
      <c r="B68" s="8">
        <v>43698</v>
      </c>
      <c r="C68" s="9">
        <v>0.65453703703703703</v>
      </c>
      <c r="D68" s="7">
        <v>53.787999999999997</v>
      </c>
      <c r="E68" s="7">
        <v>-2.9689999999999999</v>
      </c>
      <c r="F68" s="16">
        <v>2</v>
      </c>
      <c r="G68" s="16">
        <v>-0.3</v>
      </c>
      <c r="H68" s="16"/>
      <c r="I68" s="18"/>
      <c r="K68" s="7">
        <f>IF(tremor[[#This Row],[Type]]="red",tremor[[#This Row],[Longitude]],0)</f>
        <v>0</v>
      </c>
      <c r="L68" s="7">
        <f>IF(tremor[[#This Row],[Type]]="Red",tremor[[#This Row],[Latitude]],0)</f>
        <v>0</v>
      </c>
      <c r="M68" s="11" t="str">
        <f>TEXT(tremor[[#This Row],[Date]],"d/mm")&amp;" , "&amp;TEXT(tremor[[#This Row],[Magnitude (ML)]],"0.0")&amp;"ML"</f>
        <v>21/08 , -0.3ML</v>
      </c>
      <c r="N68" s="7">
        <f>IF(tremor[[#This Row],[Type]]="amber",tremor[[#This Row],[Longitude]],0)</f>
        <v>0</v>
      </c>
      <c r="O68" s="7">
        <f>IF(tremor[[#This Row],[Type]]="Amber",tremor[[#This Row],[Latitude]],0)</f>
        <v>0</v>
      </c>
      <c r="P68" s="7">
        <f>IF(tremor[[#This Row],[Type]]="Trailing",tremor[[#This Row],[Longitude]],0)</f>
        <v>0</v>
      </c>
      <c r="Q68" s="7">
        <f>IF(tremor[[#This Row],[Type]]="Trailing",tremor[[#This Row],[Latitude]],0)</f>
        <v>0</v>
      </c>
      <c r="R68" s="7">
        <f>IF(tremor[[#This Row],[Type]]="",tremor[[#This Row],[Longitude]],0)</f>
        <v>-2.9689999999999999</v>
      </c>
      <c r="S68" s="7">
        <f>IF(tremor[[#This Row],[Type]]="",tremor[[#This Row],[Latitude]],0)</f>
        <v>53.787999999999997</v>
      </c>
    </row>
    <row r="69" spans="1:19" x14ac:dyDescent="0.25">
      <c r="A69" s="24">
        <f>tremor[[#This Row],[Date]]+tremor[[#This Row],[Time (UTC)]]</f>
        <v>43698.664722222224</v>
      </c>
      <c r="B69" s="8">
        <v>43698</v>
      </c>
      <c r="C69" s="9">
        <v>0.66472222222222221</v>
      </c>
      <c r="D69" s="7">
        <v>53.786999999999999</v>
      </c>
      <c r="E69" s="7">
        <v>-2.972</v>
      </c>
      <c r="F69" s="16">
        <v>2</v>
      </c>
      <c r="G69" s="16">
        <v>-0.8</v>
      </c>
      <c r="H69" s="16"/>
      <c r="I69" s="18"/>
      <c r="K69" s="7">
        <f>IF(tremor[[#This Row],[Type]]="red",tremor[[#This Row],[Longitude]],0)</f>
        <v>0</v>
      </c>
      <c r="L69" s="7">
        <f>IF(tremor[[#This Row],[Type]]="Red",tremor[[#This Row],[Latitude]],0)</f>
        <v>0</v>
      </c>
      <c r="M69" s="11" t="str">
        <f>TEXT(tremor[[#This Row],[Date]],"d/mm")&amp;" , "&amp;TEXT(tremor[[#This Row],[Magnitude (ML)]],"0.0")&amp;"ML"</f>
        <v>21/08 , -0.8ML</v>
      </c>
      <c r="N69" s="7">
        <f>IF(tremor[[#This Row],[Type]]="amber",tremor[[#This Row],[Longitude]],0)</f>
        <v>0</v>
      </c>
      <c r="O69" s="7">
        <f>IF(tremor[[#This Row],[Type]]="Amber",tremor[[#This Row],[Latitude]],0)</f>
        <v>0</v>
      </c>
      <c r="P69" s="7">
        <f>IF(tremor[[#This Row],[Type]]="Trailing",tremor[[#This Row],[Longitude]],0)</f>
        <v>0</v>
      </c>
      <c r="Q69" s="7">
        <f>IF(tremor[[#This Row],[Type]]="Trailing",tremor[[#This Row],[Latitude]],0)</f>
        <v>0</v>
      </c>
      <c r="R69" s="7">
        <f>IF(tremor[[#This Row],[Type]]="",tremor[[#This Row],[Longitude]],0)</f>
        <v>-2.972</v>
      </c>
      <c r="S69" s="7">
        <f>IF(tremor[[#This Row],[Type]]="",tremor[[#This Row],[Latitude]],0)</f>
        <v>53.786999999999999</v>
      </c>
    </row>
    <row r="70" spans="1:19" x14ac:dyDescent="0.25">
      <c r="A70" s="24">
        <f>tremor[[#This Row],[Date]]+tremor[[#This Row],[Time (UTC)]]</f>
        <v>43698.667083333334</v>
      </c>
      <c r="B70" s="8">
        <v>43698</v>
      </c>
      <c r="C70" s="9">
        <v>0.66708333333333336</v>
      </c>
      <c r="D70" s="7">
        <v>53.787999999999997</v>
      </c>
      <c r="E70" s="7">
        <v>-2.9670000000000001</v>
      </c>
      <c r="F70" s="16">
        <v>2</v>
      </c>
      <c r="G70" s="16">
        <v>-0.4</v>
      </c>
      <c r="H70" s="16"/>
      <c r="I70" s="18"/>
      <c r="K70" s="7">
        <f>IF(tremor[[#This Row],[Type]]="red",tremor[[#This Row],[Longitude]],0)</f>
        <v>0</v>
      </c>
      <c r="L70" s="7">
        <f>IF(tremor[[#This Row],[Type]]="Red",tremor[[#This Row],[Latitude]],0)</f>
        <v>0</v>
      </c>
      <c r="M70" s="11" t="str">
        <f>TEXT(tremor[[#This Row],[Date]],"d/mm")&amp;" , "&amp;TEXT(tremor[[#This Row],[Magnitude (ML)]],"0.0")&amp;"ML"</f>
        <v>21/08 , -0.4ML</v>
      </c>
      <c r="N70" s="7">
        <f>IF(tremor[[#This Row],[Type]]="amber",tremor[[#This Row],[Longitude]],0)</f>
        <v>0</v>
      </c>
      <c r="O70" s="7">
        <f>IF(tremor[[#This Row],[Type]]="Amber",tremor[[#This Row],[Latitude]],0)</f>
        <v>0</v>
      </c>
      <c r="P70" s="7">
        <f>IF(tremor[[#This Row],[Type]]="Trailing",tremor[[#This Row],[Longitude]],0)</f>
        <v>0</v>
      </c>
      <c r="Q70" s="7">
        <f>IF(tremor[[#This Row],[Type]]="Trailing",tremor[[#This Row],[Latitude]],0)</f>
        <v>0</v>
      </c>
      <c r="R70" s="7">
        <f>IF(tremor[[#This Row],[Type]]="",tremor[[#This Row],[Longitude]],0)</f>
        <v>-2.9670000000000001</v>
      </c>
      <c r="S70" s="7">
        <f>IF(tremor[[#This Row],[Type]]="",tremor[[#This Row],[Latitude]],0)</f>
        <v>53.787999999999997</v>
      </c>
    </row>
    <row r="71" spans="1:19" x14ac:dyDescent="0.25">
      <c r="A71" s="24">
        <f>tremor[[#This Row],[Date]]+tremor[[#This Row],[Time (UTC)]]</f>
        <v>43698.668923611112</v>
      </c>
      <c r="B71" s="8">
        <v>43698</v>
      </c>
      <c r="C71" s="9">
        <v>0.66892361111111109</v>
      </c>
      <c r="D71" s="7">
        <v>53.878799999999998</v>
      </c>
      <c r="E71" s="7">
        <v>-2.9670000000000001</v>
      </c>
      <c r="F71" s="16">
        <v>2</v>
      </c>
      <c r="G71" s="16">
        <v>-0.2</v>
      </c>
      <c r="H71" s="16"/>
      <c r="I71" s="18"/>
      <c r="K71" s="7">
        <f>IF(tremor[[#This Row],[Type]]="red",tremor[[#This Row],[Longitude]],0)</f>
        <v>0</v>
      </c>
      <c r="L71" s="7">
        <f>IF(tremor[[#This Row],[Type]]="Red",tremor[[#This Row],[Latitude]],0)</f>
        <v>0</v>
      </c>
      <c r="M71" s="11" t="str">
        <f>TEXT(tremor[[#This Row],[Date]],"d/mm")&amp;" , "&amp;TEXT(tremor[[#This Row],[Magnitude (ML)]],"0.0")&amp;"ML"</f>
        <v>21/08 , -0.2ML</v>
      </c>
      <c r="N71" s="7">
        <f>IF(tremor[[#This Row],[Type]]="amber",tremor[[#This Row],[Longitude]],0)</f>
        <v>0</v>
      </c>
      <c r="O71" s="7">
        <f>IF(tremor[[#This Row],[Type]]="Amber",tremor[[#This Row],[Latitude]],0)</f>
        <v>0</v>
      </c>
      <c r="P71" s="7">
        <f>IF(tremor[[#This Row],[Type]]="Trailing",tremor[[#This Row],[Longitude]],0)</f>
        <v>0</v>
      </c>
      <c r="Q71" s="7">
        <f>IF(tremor[[#This Row],[Type]]="Trailing",tremor[[#This Row],[Latitude]],0)</f>
        <v>0</v>
      </c>
      <c r="R71" s="7">
        <f>IF(tremor[[#This Row],[Type]]="",tremor[[#This Row],[Longitude]],0)</f>
        <v>-2.9670000000000001</v>
      </c>
      <c r="S71" s="7">
        <f>IF(tremor[[#This Row],[Type]]="",tremor[[#This Row],[Latitude]],0)</f>
        <v>53.878799999999998</v>
      </c>
    </row>
    <row r="72" spans="1:19" x14ac:dyDescent="0.25">
      <c r="A72" s="24">
        <f>tremor[[#This Row],[Date]]+tremor[[#This Row],[Time (UTC)]]</f>
        <v>43698.7109375</v>
      </c>
      <c r="B72" s="8">
        <v>43698</v>
      </c>
      <c r="C72" s="9">
        <v>0.7109375</v>
      </c>
      <c r="D72" s="7">
        <v>53.789000000000001</v>
      </c>
      <c r="E72" s="7">
        <v>-2.9609999999999999</v>
      </c>
      <c r="F72" s="16">
        <v>2</v>
      </c>
      <c r="G72" s="16">
        <v>-0.5</v>
      </c>
      <c r="H72" s="16"/>
      <c r="I72" s="18"/>
      <c r="K72" s="7">
        <f>IF(tremor[[#This Row],[Type]]="red",tremor[[#This Row],[Longitude]],0)</f>
        <v>0</v>
      </c>
      <c r="L72" s="7">
        <f>IF(tremor[[#This Row],[Type]]="Red",tremor[[#This Row],[Latitude]],0)</f>
        <v>0</v>
      </c>
      <c r="M72" s="11" t="str">
        <f>TEXT(tremor[[#This Row],[Date]],"d/mm")&amp;" , "&amp;TEXT(tremor[[#This Row],[Magnitude (ML)]],"0.0")&amp;"ML"</f>
        <v>21/08 , -0.5ML</v>
      </c>
      <c r="N72" s="7">
        <f>IF(tremor[[#This Row],[Type]]="amber",tremor[[#This Row],[Longitude]],0)</f>
        <v>0</v>
      </c>
      <c r="O72" s="7">
        <f>IF(tremor[[#This Row],[Type]]="Amber",tremor[[#This Row],[Latitude]],0)</f>
        <v>0</v>
      </c>
      <c r="P72" s="7">
        <f>IF(tremor[[#This Row],[Type]]="Trailing",tremor[[#This Row],[Longitude]],0)</f>
        <v>0</v>
      </c>
      <c r="Q72" s="7">
        <f>IF(tremor[[#This Row],[Type]]="Trailing",tremor[[#This Row],[Latitude]],0)</f>
        <v>0</v>
      </c>
      <c r="R72" s="7">
        <f>IF(tremor[[#This Row],[Type]]="",tremor[[#This Row],[Longitude]],0)</f>
        <v>-2.9609999999999999</v>
      </c>
      <c r="S72" s="7">
        <f>IF(tremor[[#This Row],[Type]]="",tremor[[#This Row],[Latitude]],0)</f>
        <v>53.789000000000001</v>
      </c>
    </row>
    <row r="73" spans="1:19" x14ac:dyDescent="0.25">
      <c r="A73" s="24">
        <f>tremor[[#This Row],[Date]]+tremor[[#This Row],[Time (UTC)]]</f>
        <v>43698.819282407407</v>
      </c>
      <c r="B73" s="8">
        <v>43698</v>
      </c>
      <c r="C73" s="9">
        <v>0.81928240740740732</v>
      </c>
      <c r="D73" s="7">
        <v>53.786999999999999</v>
      </c>
      <c r="E73" s="7">
        <v>-2.968</v>
      </c>
      <c r="F73" s="16">
        <v>2</v>
      </c>
      <c r="G73" s="19">
        <v>-1</v>
      </c>
      <c r="H73" s="19"/>
      <c r="I73" s="18"/>
      <c r="K73" s="7">
        <f>IF(tremor[[#This Row],[Type]]="red",tremor[[#This Row],[Longitude]],0)</f>
        <v>0</v>
      </c>
      <c r="L73" s="7">
        <f>IF(tremor[[#This Row],[Type]]="Red",tremor[[#This Row],[Latitude]],0)</f>
        <v>0</v>
      </c>
      <c r="M73" s="11" t="str">
        <f>TEXT(tremor[[#This Row],[Date]],"d/mm")&amp;" , "&amp;TEXT(tremor[[#This Row],[Magnitude (ML)]],"0.0")&amp;"ML"</f>
        <v>21/08 , -1.0ML</v>
      </c>
      <c r="N73" s="7">
        <f>IF(tremor[[#This Row],[Type]]="amber",tremor[[#This Row],[Longitude]],0)</f>
        <v>0</v>
      </c>
      <c r="O73" s="7">
        <f>IF(tremor[[#This Row],[Type]]="Amber",tremor[[#This Row],[Latitude]],0)</f>
        <v>0</v>
      </c>
      <c r="P73" s="7">
        <f>IF(tremor[[#This Row],[Type]]="Trailing",tremor[[#This Row],[Longitude]],0)</f>
        <v>0</v>
      </c>
      <c r="Q73" s="7">
        <f>IF(tremor[[#This Row],[Type]]="Trailing",tremor[[#This Row],[Latitude]],0)</f>
        <v>0</v>
      </c>
      <c r="R73" s="7">
        <f>IF(tremor[[#This Row],[Type]]="",tremor[[#This Row],[Longitude]],0)</f>
        <v>-2.968</v>
      </c>
      <c r="S73" s="7">
        <f>IF(tremor[[#This Row],[Type]]="",tremor[[#This Row],[Latitude]],0)</f>
        <v>53.786999999999999</v>
      </c>
    </row>
    <row r="74" spans="1:19" x14ac:dyDescent="0.25">
      <c r="A74" s="24">
        <f>tremor[[#This Row],[Date]]+tremor[[#This Row],[Time (UTC)]]</f>
        <v>43698.823993055557</v>
      </c>
      <c r="B74" s="8">
        <v>43698</v>
      </c>
      <c r="C74" s="9">
        <v>0.82399305555555558</v>
      </c>
      <c r="D74" s="7">
        <v>53.787999999999997</v>
      </c>
      <c r="E74" s="7">
        <v>-2.96</v>
      </c>
      <c r="F74" s="16">
        <v>2</v>
      </c>
      <c r="G74" s="16">
        <v>1.6</v>
      </c>
      <c r="H74" s="16">
        <v>3</v>
      </c>
      <c r="I74" s="18" t="s">
        <v>34</v>
      </c>
      <c r="J74" s="5" t="s">
        <v>38</v>
      </c>
      <c r="K74" s="7">
        <f>IF(tremor[[#This Row],[Type]]="red",tremor[[#This Row],[Longitude]],0)</f>
        <v>0</v>
      </c>
      <c r="L74" s="7">
        <f>IF(tremor[[#This Row],[Type]]="Red",tremor[[#This Row],[Latitude]],0)</f>
        <v>0</v>
      </c>
      <c r="M74" s="11" t="str">
        <f>TEXT(tremor[[#This Row],[Date]],"d/mm")&amp;" , "&amp;TEXT(tremor[[#This Row],[Magnitude (ML)]],"0.0")&amp;"ML"</f>
        <v>21/08 , 1.6ML</v>
      </c>
      <c r="N74" s="7">
        <f>IF(tremor[[#This Row],[Type]]="amber",tremor[[#This Row],[Longitude]],0)</f>
        <v>0</v>
      </c>
      <c r="O74" s="7">
        <f>IF(tremor[[#This Row],[Type]]="Amber",tremor[[#This Row],[Latitude]],0)</f>
        <v>0</v>
      </c>
      <c r="P74" s="7">
        <f>IF(tremor[[#This Row],[Type]]="Trailing",tremor[[#This Row],[Longitude]],0)</f>
        <v>-2.96</v>
      </c>
      <c r="Q74" s="7">
        <f>IF(tremor[[#This Row],[Type]]="Trailing",tremor[[#This Row],[Latitude]],0)</f>
        <v>53.787999999999997</v>
      </c>
      <c r="R74" s="7">
        <f>IF(tremor[[#This Row],[Type]]="",tremor[[#This Row],[Longitude]],0)</f>
        <v>0</v>
      </c>
      <c r="S74" s="7">
        <f>IF(tremor[[#This Row],[Type]]="",tremor[[#This Row],[Latitude]],0)</f>
        <v>0</v>
      </c>
    </row>
    <row r="75" spans="1:19" x14ac:dyDescent="0.25">
      <c r="A75" s="24">
        <f>tremor[[#This Row],[Date]]+tremor[[#This Row],[Time (UTC)]]</f>
        <v>43698.830381944441</v>
      </c>
      <c r="B75" s="8">
        <v>43698</v>
      </c>
      <c r="C75" s="9">
        <v>0.83038194444444446</v>
      </c>
      <c r="D75" s="7">
        <v>53.786999999999999</v>
      </c>
      <c r="E75" s="7">
        <v>-2.9649999999999999</v>
      </c>
      <c r="F75" s="16">
        <v>2</v>
      </c>
      <c r="G75" s="16">
        <v>-0.3</v>
      </c>
      <c r="H75" s="16"/>
      <c r="I75" s="18"/>
      <c r="K75" s="7">
        <f>IF(tremor[[#This Row],[Type]]="red",tremor[[#This Row],[Longitude]],0)</f>
        <v>0</v>
      </c>
      <c r="L75" s="7">
        <f>IF(tremor[[#This Row],[Type]]="Red",tremor[[#This Row],[Latitude]],0)</f>
        <v>0</v>
      </c>
      <c r="M75" s="11" t="str">
        <f>TEXT(tremor[[#This Row],[Date]],"d/mm")&amp;" , "&amp;TEXT(tremor[[#This Row],[Magnitude (ML)]],"0.0")&amp;"ML"</f>
        <v>21/08 , -0.3ML</v>
      </c>
      <c r="N75" s="7">
        <f>IF(tremor[[#This Row],[Type]]="amber",tremor[[#This Row],[Longitude]],0)</f>
        <v>0</v>
      </c>
      <c r="O75" s="7">
        <f>IF(tremor[[#This Row],[Type]]="Amber",tremor[[#This Row],[Latitude]],0)</f>
        <v>0</v>
      </c>
      <c r="P75" s="7">
        <f>IF(tremor[[#This Row],[Type]]="Trailing",tremor[[#This Row],[Longitude]],0)</f>
        <v>0</v>
      </c>
      <c r="Q75" s="7">
        <f>IF(tremor[[#This Row],[Type]]="Trailing",tremor[[#This Row],[Latitude]],0)</f>
        <v>0</v>
      </c>
      <c r="R75" s="7">
        <f>IF(tremor[[#This Row],[Type]]="",tremor[[#This Row],[Longitude]],0)</f>
        <v>-2.9649999999999999</v>
      </c>
      <c r="S75" s="7">
        <f>IF(tremor[[#This Row],[Type]]="",tremor[[#This Row],[Latitude]],0)</f>
        <v>53.786999999999999</v>
      </c>
    </row>
    <row r="76" spans="1:19" x14ac:dyDescent="0.25">
      <c r="A76" s="24">
        <f>tremor[[#This Row],[Date]]+tremor[[#This Row],[Time (UTC)]]</f>
        <v>43698.839131944442</v>
      </c>
      <c r="B76" s="8">
        <v>43698</v>
      </c>
      <c r="C76" s="9">
        <v>0.8391319444444445</v>
      </c>
      <c r="D76" s="7">
        <v>53.786000000000001</v>
      </c>
      <c r="E76" s="7">
        <v>-2.964</v>
      </c>
      <c r="F76" s="16">
        <v>2</v>
      </c>
      <c r="G76" s="16">
        <v>-0.3</v>
      </c>
      <c r="H76" s="16"/>
      <c r="I76" s="18"/>
      <c r="K76" s="7">
        <f>IF(tremor[[#This Row],[Type]]="red",tremor[[#This Row],[Longitude]],0)</f>
        <v>0</v>
      </c>
      <c r="L76" s="7">
        <f>IF(tremor[[#This Row],[Type]]="Red",tremor[[#This Row],[Latitude]],0)</f>
        <v>0</v>
      </c>
      <c r="M76" s="11" t="str">
        <f>TEXT(tremor[[#This Row],[Date]],"d/mm")&amp;" , "&amp;TEXT(tremor[[#This Row],[Magnitude (ML)]],"0.0")&amp;"ML"</f>
        <v>21/08 , -0.3ML</v>
      </c>
      <c r="N76" s="7">
        <f>IF(tremor[[#This Row],[Type]]="amber",tremor[[#This Row],[Longitude]],0)</f>
        <v>0</v>
      </c>
      <c r="O76" s="7">
        <f>IF(tremor[[#This Row],[Type]]="Amber",tremor[[#This Row],[Latitude]],0)</f>
        <v>0</v>
      </c>
      <c r="P76" s="7">
        <f>IF(tremor[[#This Row],[Type]]="Trailing",tremor[[#This Row],[Longitude]],0)</f>
        <v>0</v>
      </c>
      <c r="Q76" s="7">
        <f>IF(tremor[[#This Row],[Type]]="Trailing",tremor[[#This Row],[Latitude]],0)</f>
        <v>0</v>
      </c>
      <c r="R76" s="7">
        <f>IF(tremor[[#This Row],[Type]]="",tremor[[#This Row],[Longitude]],0)</f>
        <v>-2.964</v>
      </c>
      <c r="S76" s="7">
        <f>IF(tremor[[#This Row],[Type]]="",tremor[[#This Row],[Latitude]],0)</f>
        <v>53.786000000000001</v>
      </c>
    </row>
    <row r="77" spans="1:19" x14ac:dyDescent="0.25">
      <c r="A77" s="24">
        <f>tremor[[#This Row],[Date]]+tremor[[#This Row],[Time (UTC)]]</f>
        <v>43698.848321759258</v>
      </c>
      <c r="B77" s="8">
        <v>43698</v>
      </c>
      <c r="C77" s="9">
        <v>0.84832175925925923</v>
      </c>
      <c r="D77" s="7">
        <v>53.789000000000001</v>
      </c>
      <c r="E77" s="7">
        <v>-2.9750000000000001</v>
      </c>
      <c r="F77" s="16">
        <v>2</v>
      </c>
      <c r="G77" s="16">
        <v>-0.9</v>
      </c>
      <c r="H77" s="16"/>
      <c r="I77" s="18"/>
      <c r="K77" s="7">
        <f>IF(tremor[[#This Row],[Type]]="red",tremor[[#This Row],[Longitude]],0)</f>
        <v>0</v>
      </c>
      <c r="L77" s="7">
        <f>IF(tremor[[#This Row],[Type]]="Red",tremor[[#This Row],[Latitude]],0)</f>
        <v>0</v>
      </c>
      <c r="M77" s="11" t="str">
        <f>TEXT(tremor[[#This Row],[Date]],"d/mm")&amp;" , "&amp;TEXT(tremor[[#This Row],[Magnitude (ML)]],"0.0")&amp;"ML"</f>
        <v>21/08 , -0.9ML</v>
      </c>
      <c r="N77" s="7">
        <f>IF(tremor[[#This Row],[Type]]="amber",tremor[[#This Row],[Longitude]],0)</f>
        <v>0</v>
      </c>
      <c r="O77" s="7">
        <f>IF(tremor[[#This Row],[Type]]="Amber",tremor[[#This Row],[Latitude]],0)</f>
        <v>0</v>
      </c>
      <c r="P77" s="7">
        <f>IF(tremor[[#This Row],[Type]]="Trailing",tremor[[#This Row],[Longitude]],0)</f>
        <v>0</v>
      </c>
      <c r="Q77" s="7">
        <f>IF(tremor[[#This Row],[Type]]="Trailing",tremor[[#This Row],[Latitude]],0)</f>
        <v>0</v>
      </c>
      <c r="R77" s="7">
        <f>IF(tremor[[#This Row],[Type]]="",tremor[[#This Row],[Longitude]],0)</f>
        <v>-2.9750000000000001</v>
      </c>
      <c r="S77" s="7">
        <f>IF(tremor[[#This Row],[Type]]="",tremor[[#This Row],[Latitude]],0)</f>
        <v>53.789000000000001</v>
      </c>
    </row>
    <row r="78" spans="1:19" x14ac:dyDescent="0.25">
      <c r="A78" s="24">
        <f>tremor[[#This Row],[Date]]+tremor[[#This Row],[Time (UTC)]]</f>
        <v>43698.904166666667</v>
      </c>
      <c r="B78" s="8">
        <v>43698</v>
      </c>
      <c r="C78" s="9">
        <v>0.90416666666666667</v>
      </c>
      <c r="D78" s="7">
        <v>53.786999999999999</v>
      </c>
      <c r="E78" s="7">
        <v>-2.9620000000000002</v>
      </c>
      <c r="F78" s="16">
        <v>2</v>
      </c>
      <c r="G78" s="16">
        <v>0.9</v>
      </c>
      <c r="H78" s="16"/>
      <c r="I78" s="18" t="s">
        <v>34</v>
      </c>
      <c r="K78" s="7">
        <f>IF(tremor[[#This Row],[Type]]="red",tremor[[#This Row],[Longitude]],0)</f>
        <v>0</v>
      </c>
      <c r="L78" s="7">
        <f>IF(tremor[[#This Row],[Type]]="Red",tremor[[#This Row],[Latitude]],0)</f>
        <v>0</v>
      </c>
      <c r="M78" s="11" t="str">
        <f>TEXT(tremor[[#This Row],[Date]],"d/mm")&amp;" , "&amp;TEXT(tremor[[#This Row],[Magnitude (ML)]],"0.0")&amp;"ML"</f>
        <v>21/08 , 0.9ML</v>
      </c>
      <c r="N78" s="7">
        <f>IF(tremor[[#This Row],[Type]]="amber",tremor[[#This Row],[Longitude]],0)</f>
        <v>0</v>
      </c>
      <c r="O78" s="7">
        <f>IF(tremor[[#This Row],[Type]]="Amber",tremor[[#This Row],[Latitude]],0)</f>
        <v>0</v>
      </c>
      <c r="P78" s="7">
        <f>IF(tremor[[#This Row],[Type]]="Trailing",tremor[[#This Row],[Longitude]],0)</f>
        <v>-2.9620000000000002</v>
      </c>
      <c r="Q78" s="7">
        <f>IF(tremor[[#This Row],[Type]]="Trailing",tremor[[#This Row],[Latitude]],0)</f>
        <v>53.786999999999999</v>
      </c>
      <c r="R78" s="7">
        <f>IF(tremor[[#This Row],[Type]]="",tremor[[#This Row],[Longitude]],0)</f>
        <v>0</v>
      </c>
      <c r="S78" s="7">
        <f>IF(tremor[[#This Row],[Type]]="",tremor[[#This Row],[Latitude]],0)</f>
        <v>0</v>
      </c>
    </row>
    <row r="79" spans="1:19" x14ac:dyDescent="0.25">
      <c r="A79" s="24">
        <f>tremor[[#This Row],[Date]]+tremor[[#This Row],[Time (UTC)]]</f>
        <v>43698.961608796293</v>
      </c>
      <c r="B79" s="8">
        <v>43698</v>
      </c>
      <c r="C79" s="9">
        <v>0.96160879629629636</v>
      </c>
      <c r="D79" s="7">
        <v>53.789000000000001</v>
      </c>
      <c r="E79" s="7">
        <v>-2.97</v>
      </c>
      <c r="F79" s="16">
        <v>2</v>
      </c>
      <c r="G79" s="16">
        <v>-1.1000000000000001</v>
      </c>
      <c r="H79" s="16"/>
      <c r="I79" s="18"/>
      <c r="K79" s="7">
        <f>IF(tremor[[#This Row],[Type]]="red",tremor[[#This Row],[Longitude]],0)</f>
        <v>0</v>
      </c>
      <c r="L79" s="7">
        <f>IF(tremor[[#This Row],[Type]]="Red",tremor[[#This Row],[Latitude]],0)</f>
        <v>0</v>
      </c>
      <c r="M79" s="11" t="str">
        <f>TEXT(tremor[[#This Row],[Date]],"d/mm")&amp;" , "&amp;TEXT(tremor[[#This Row],[Magnitude (ML)]],"0.0")&amp;"ML"</f>
        <v>21/08 , -1.1ML</v>
      </c>
      <c r="N79" s="7">
        <f>IF(tremor[[#This Row],[Type]]="amber",tremor[[#This Row],[Longitude]],0)</f>
        <v>0</v>
      </c>
      <c r="O79" s="7">
        <f>IF(tremor[[#This Row],[Type]]="Amber",tremor[[#This Row],[Latitude]],0)</f>
        <v>0</v>
      </c>
      <c r="P79" s="7">
        <f>IF(tremor[[#This Row],[Type]]="Trailing",tremor[[#This Row],[Longitude]],0)</f>
        <v>0</v>
      </c>
      <c r="Q79" s="7">
        <f>IF(tremor[[#This Row],[Type]]="Trailing",tremor[[#This Row],[Latitude]],0)</f>
        <v>0</v>
      </c>
      <c r="R79" s="7">
        <f>IF(tremor[[#This Row],[Type]]="",tremor[[#This Row],[Longitude]],0)</f>
        <v>-2.97</v>
      </c>
      <c r="S79" s="7">
        <f>IF(tremor[[#This Row],[Type]]="",tremor[[#This Row],[Latitude]],0)</f>
        <v>53.789000000000001</v>
      </c>
    </row>
    <row r="80" spans="1:19" x14ac:dyDescent="0.25">
      <c r="A80" s="24">
        <f>tremor[[#This Row],[Date]]+tremor[[#This Row],[Time (UTC)]]</f>
        <v>43698.968888888892</v>
      </c>
      <c r="B80" s="8">
        <v>43698</v>
      </c>
      <c r="C80" s="9">
        <v>0.96888888888888891</v>
      </c>
      <c r="D80" s="7">
        <v>53.79</v>
      </c>
      <c r="E80" s="7">
        <v>-2.9689999999999999</v>
      </c>
      <c r="F80" s="16">
        <v>2</v>
      </c>
      <c r="G80" s="16">
        <v>-0.5</v>
      </c>
      <c r="H80" s="16"/>
      <c r="I80" s="18"/>
      <c r="K80" s="7">
        <f>IF(tremor[[#This Row],[Type]]="red",tremor[[#This Row],[Longitude]],0)</f>
        <v>0</v>
      </c>
      <c r="L80" s="7">
        <f>IF(tremor[[#This Row],[Type]]="Red",tremor[[#This Row],[Latitude]],0)</f>
        <v>0</v>
      </c>
      <c r="M80" s="11" t="str">
        <f>TEXT(tremor[[#This Row],[Date]],"d/mm")&amp;" , "&amp;TEXT(tremor[[#This Row],[Magnitude (ML)]],"0.0")&amp;"ML"</f>
        <v>21/08 , -0.5ML</v>
      </c>
      <c r="N80" s="7">
        <f>IF(tremor[[#This Row],[Type]]="amber",tremor[[#This Row],[Longitude]],0)</f>
        <v>0</v>
      </c>
      <c r="O80" s="7">
        <f>IF(tremor[[#This Row],[Type]]="Amber",tremor[[#This Row],[Latitude]],0)</f>
        <v>0</v>
      </c>
      <c r="P80" s="7">
        <f>IF(tremor[[#This Row],[Type]]="Trailing",tremor[[#This Row],[Longitude]],0)</f>
        <v>0</v>
      </c>
      <c r="Q80" s="7">
        <f>IF(tremor[[#This Row],[Type]]="Trailing",tremor[[#This Row],[Latitude]],0)</f>
        <v>0</v>
      </c>
      <c r="R80" s="7">
        <f>IF(tremor[[#This Row],[Type]]="",tremor[[#This Row],[Longitude]],0)</f>
        <v>-2.9689999999999999</v>
      </c>
      <c r="S80" s="7">
        <f>IF(tremor[[#This Row],[Type]]="",tremor[[#This Row],[Latitude]],0)</f>
        <v>53.79</v>
      </c>
    </row>
    <row r="81" spans="1:19" x14ac:dyDescent="0.25">
      <c r="A81" s="24">
        <f>tremor[[#This Row],[Date]]+tremor[[#This Row],[Time (UTC)]]</f>
        <v>43699.119942129626</v>
      </c>
      <c r="B81" s="8">
        <v>43699</v>
      </c>
      <c r="C81" s="9">
        <v>0.11994212962962963</v>
      </c>
      <c r="D81" s="7">
        <v>53.786000000000001</v>
      </c>
      <c r="E81" s="7">
        <v>-2.9649999999999999</v>
      </c>
      <c r="F81" s="16">
        <v>2</v>
      </c>
      <c r="G81" s="16">
        <v>0.1</v>
      </c>
      <c r="H81" s="16"/>
      <c r="I81" s="18"/>
      <c r="J81" s="5" t="s">
        <v>39</v>
      </c>
      <c r="K81" s="7">
        <f>IF(tremor[[#This Row],[Type]]="red",tremor[[#This Row],[Longitude]],0)</f>
        <v>0</v>
      </c>
      <c r="L81" s="7">
        <f>IF(tremor[[#This Row],[Type]]="Red",tremor[[#This Row],[Latitude]],0)</f>
        <v>0</v>
      </c>
      <c r="M81" s="11" t="str">
        <f>TEXT(tremor[[#This Row],[Date]],"d/mm")&amp;" , "&amp;TEXT(tremor[[#This Row],[Magnitude (ML)]],"0.0")&amp;"ML"</f>
        <v>22/08 , 0.1ML</v>
      </c>
      <c r="N81" s="7">
        <f>IF(tremor[[#This Row],[Type]]="amber",tremor[[#This Row],[Longitude]],0)</f>
        <v>0</v>
      </c>
      <c r="O81" s="7">
        <f>IF(tremor[[#This Row],[Type]]="Amber",tremor[[#This Row],[Latitude]],0)</f>
        <v>0</v>
      </c>
      <c r="P81" s="7">
        <f>IF(tremor[[#This Row],[Type]]="Trailing",tremor[[#This Row],[Longitude]],0)</f>
        <v>0</v>
      </c>
      <c r="Q81" s="7">
        <f>IF(tremor[[#This Row],[Type]]="Trailing",tremor[[#This Row],[Latitude]],0)</f>
        <v>0</v>
      </c>
      <c r="R81" s="7">
        <f>IF(tremor[[#This Row],[Type]]="",tremor[[#This Row],[Longitude]],0)</f>
        <v>-2.9649999999999999</v>
      </c>
      <c r="S81" s="7">
        <f>IF(tremor[[#This Row],[Type]]="",tremor[[#This Row],[Latitude]],0)</f>
        <v>53.786000000000001</v>
      </c>
    </row>
    <row r="82" spans="1:19" x14ac:dyDescent="0.25">
      <c r="A82" s="24">
        <f>tremor[[#This Row],[Date]]+tremor[[#This Row],[Time (UTC)]]</f>
        <v>43699.28229166667</v>
      </c>
      <c r="B82" s="8">
        <v>43699</v>
      </c>
      <c r="C82" s="9">
        <v>0.28229166666666666</v>
      </c>
      <c r="D82" s="7">
        <v>53.786999999999999</v>
      </c>
      <c r="E82" s="7">
        <v>-2.9590000000000001</v>
      </c>
      <c r="F82" s="16">
        <v>2</v>
      </c>
      <c r="G82" s="16">
        <v>0.3</v>
      </c>
      <c r="H82" s="16"/>
      <c r="I82" s="18"/>
      <c r="J82" s="5" t="s">
        <v>39</v>
      </c>
      <c r="K82" s="7">
        <f>IF(tremor[[#This Row],[Type]]="red",tremor[[#This Row],[Longitude]],0)</f>
        <v>0</v>
      </c>
      <c r="L82" s="7">
        <f>IF(tremor[[#This Row],[Type]]="Red",tremor[[#This Row],[Latitude]],0)</f>
        <v>0</v>
      </c>
      <c r="M82" s="11" t="str">
        <f>TEXT(tremor[[#This Row],[Date]],"d/mm")&amp;" , "&amp;TEXT(tremor[[#This Row],[Magnitude (ML)]],"0.0")&amp;"ML"</f>
        <v>22/08 , 0.3ML</v>
      </c>
      <c r="N82" s="7">
        <f>IF(tremor[[#This Row],[Type]]="amber",tremor[[#This Row],[Longitude]],0)</f>
        <v>0</v>
      </c>
      <c r="O82" s="7">
        <f>IF(tremor[[#This Row],[Type]]="Amber",tremor[[#This Row],[Latitude]],0)</f>
        <v>0</v>
      </c>
      <c r="P82" s="7">
        <f>IF(tremor[[#This Row],[Type]]="Trailing",tremor[[#This Row],[Longitude]],0)</f>
        <v>0</v>
      </c>
      <c r="Q82" s="7">
        <f>IF(tremor[[#This Row],[Type]]="Trailing",tremor[[#This Row],[Latitude]],0)</f>
        <v>0</v>
      </c>
      <c r="R82" s="7">
        <f>IF(tremor[[#This Row],[Type]]="",tremor[[#This Row],[Longitude]],0)</f>
        <v>-2.9590000000000001</v>
      </c>
      <c r="S82" s="7">
        <f>IF(tremor[[#This Row],[Type]]="",tremor[[#This Row],[Latitude]],0)</f>
        <v>53.786999999999999</v>
      </c>
    </row>
    <row r="83" spans="1:19" x14ac:dyDescent="0.25">
      <c r="A83" s="24">
        <f>tremor[[#This Row],[Date]]+tremor[[#This Row],[Time (UTC)]]</f>
        <v>43699.583229166667</v>
      </c>
      <c r="B83" s="8">
        <v>43699</v>
      </c>
      <c r="C83" s="9">
        <v>0.58322916666666669</v>
      </c>
      <c r="D83" s="7">
        <v>53.786000000000001</v>
      </c>
      <c r="E83" s="7">
        <v>-2.968</v>
      </c>
      <c r="F83" s="16">
        <v>2</v>
      </c>
      <c r="G83" s="16">
        <v>-0.5</v>
      </c>
      <c r="H83" s="16"/>
      <c r="I83" s="18"/>
      <c r="J83" s="5" t="s">
        <v>39</v>
      </c>
      <c r="K83" s="7">
        <f>IF(tremor[[#This Row],[Type]]="red",tremor[[#This Row],[Longitude]],0)</f>
        <v>0</v>
      </c>
      <c r="L83" s="7">
        <f>IF(tremor[[#This Row],[Type]]="Red",tremor[[#This Row],[Latitude]],0)</f>
        <v>0</v>
      </c>
      <c r="M83" s="11" t="str">
        <f>TEXT(tremor[[#This Row],[Date]],"d/mm")&amp;" , "&amp;TEXT(tremor[[#This Row],[Magnitude (ML)]],"0.0")&amp;"ML"</f>
        <v>22/08 , -0.5ML</v>
      </c>
      <c r="N83" s="7">
        <f>IF(tremor[[#This Row],[Type]]="amber",tremor[[#This Row],[Longitude]],0)</f>
        <v>0</v>
      </c>
      <c r="O83" s="7">
        <f>IF(tremor[[#This Row],[Type]]="Amber",tremor[[#This Row],[Latitude]],0)</f>
        <v>0</v>
      </c>
      <c r="P83" s="7">
        <f>IF(tremor[[#This Row],[Type]]="Trailing",tremor[[#This Row],[Longitude]],0)</f>
        <v>0</v>
      </c>
      <c r="Q83" s="7">
        <f>IF(tremor[[#This Row],[Type]]="Trailing",tremor[[#This Row],[Latitude]],0)</f>
        <v>0</v>
      </c>
      <c r="R83" s="7">
        <f>IF(tremor[[#This Row],[Type]]="",tremor[[#This Row],[Longitude]],0)</f>
        <v>-2.968</v>
      </c>
      <c r="S83" s="7">
        <f>IF(tremor[[#This Row],[Type]]="",tremor[[#This Row],[Latitude]],0)</f>
        <v>53.786000000000001</v>
      </c>
    </row>
    <row r="84" spans="1:19" x14ac:dyDescent="0.25">
      <c r="A84" s="24">
        <f>tremor[[#This Row],[Date]]+tremor[[#This Row],[Time (UTC)]]</f>
        <v>43699.632430555554</v>
      </c>
      <c r="B84" s="8">
        <v>43699</v>
      </c>
      <c r="C84" s="9">
        <v>0.6324305555555555</v>
      </c>
      <c r="D84" s="7">
        <v>53.784999999999997</v>
      </c>
      <c r="E84" s="7">
        <v>-2.9660000000000002</v>
      </c>
      <c r="F84" s="16">
        <v>2</v>
      </c>
      <c r="G84" s="16">
        <v>-0.5</v>
      </c>
      <c r="H84" s="16"/>
      <c r="I84" s="18"/>
      <c r="J84" s="5" t="s">
        <v>39</v>
      </c>
      <c r="K84" s="7">
        <f>IF(tremor[[#This Row],[Type]]="red",tremor[[#This Row],[Longitude]],0)</f>
        <v>0</v>
      </c>
      <c r="L84" s="7">
        <f>IF(tremor[[#This Row],[Type]]="Red",tremor[[#This Row],[Latitude]],0)</f>
        <v>0</v>
      </c>
      <c r="M84" s="11" t="str">
        <f>TEXT(tremor[[#This Row],[Date]],"d/mm")&amp;" , "&amp;TEXT(tremor[[#This Row],[Magnitude (ML)]],"0.0")&amp;"ML"</f>
        <v>22/08 , -0.5ML</v>
      </c>
      <c r="N84" s="7">
        <f>IF(tremor[[#This Row],[Type]]="amber",tremor[[#This Row],[Longitude]],0)</f>
        <v>0</v>
      </c>
      <c r="O84" s="7">
        <f>IF(tremor[[#This Row],[Type]]="Amber",tremor[[#This Row],[Latitude]],0)</f>
        <v>0</v>
      </c>
      <c r="P84" s="7">
        <f>IF(tremor[[#This Row],[Type]]="Trailing",tremor[[#This Row],[Longitude]],0)</f>
        <v>0</v>
      </c>
      <c r="Q84" s="7">
        <f>IF(tremor[[#This Row],[Type]]="Trailing",tremor[[#This Row],[Latitude]],0)</f>
        <v>0</v>
      </c>
      <c r="R84" s="7">
        <f>IF(tremor[[#This Row],[Type]]="",tremor[[#This Row],[Longitude]],0)</f>
        <v>-2.9660000000000002</v>
      </c>
      <c r="S84" s="7">
        <f>IF(tremor[[#This Row],[Type]]="",tremor[[#This Row],[Latitude]],0)</f>
        <v>53.784999999999997</v>
      </c>
    </row>
    <row r="85" spans="1:19" x14ac:dyDescent="0.25">
      <c r="A85" s="24">
        <f>tremor[[#This Row],[Date]]+tremor[[#This Row],[Time (UTC)]]</f>
        <v>43699.64135416667</v>
      </c>
      <c r="B85" s="8">
        <v>43699</v>
      </c>
      <c r="C85" s="9">
        <v>0.64135416666666667</v>
      </c>
      <c r="D85" s="7">
        <v>53.786999999999999</v>
      </c>
      <c r="E85" s="7">
        <v>-2.9609999999999999</v>
      </c>
      <c r="F85" s="16">
        <v>2</v>
      </c>
      <c r="G85" s="19">
        <v>1</v>
      </c>
      <c r="H85" s="22">
        <v>2</v>
      </c>
      <c r="I85" s="18" t="s">
        <v>34</v>
      </c>
      <c r="J85" s="5" t="s">
        <v>41</v>
      </c>
      <c r="K85" s="7">
        <f>IF(tremor[[#This Row],[Type]]="red",tremor[[#This Row],[Longitude]],0)</f>
        <v>0</v>
      </c>
      <c r="L85" s="7">
        <f>IF(tremor[[#This Row],[Type]]="Red",tremor[[#This Row],[Latitude]],0)</f>
        <v>0</v>
      </c>
      <c r="M85" s="11" t="str">
        <f>TEXT(tremor[[#This Row],[Date]],"d/mm")&amp;" , "&amp;TEXT(tremor[[#This Row],[Magnitude (ML)]],"0.0")&amp;"ML"</f>
        <v>22/08 , 1.0ML</v>
      </c>
      <c r="N85" s="7">
        <f>IF(tremor[[#This Row],[Type]]="amber",tremor[[#This Row],[Longitude]],0)</f>
        <v>0</v>
      </c>
      <c r="O85" s="7">
        <f>IF(tremor[[#This Row],[Type]]="Amber",tremor[[#This Row],[Latitude]],0)</f>
        <v>0</v>
      </c>
      <c r="P85" s="7">
        <f>IF(tremor[[#This Row],[Type]]="Trailing",tremor[[#This Row],[Longitude]],0)</f>
        <v>-2.9609999999999999</v>
      </c>
      <c r="Q85" s="7">
        <f>IF(tremor[[#This Row],[Type]]="Trailing",tremor[[#This Row],[Latitude]],0)</f>
        <v>53.786999999999999</v>
      </c>
      <c r="R85" s="7">
        <f>IF(tremor[[#This Row],[Type]]="",tremor[[#This Row],[Longitude]],0)</f>
        <v>0</v>
      </c>
      <c r="S85" s="7">
        <f>IF(tremor[[#This Row],[Type]]="",tremor[[#This Row],[Latitude]],0)</f>
        <v>0</v>
      </c>
    </row>
    <row r="86" spans="1:19" x14ac:dyDescent="0.25">
      <c r="A86" s="24">
        <f>tremor[[#This Row],[Date]]+tremor[[#This Row],[Time (UTC)]]</f>
        <v>43699.857025462959</v>
      </c>
      <c r="B86" s="8">
        <v>43699</v>
      </c>
      <c r="C86" s="9">
        <v>0.85702546296296289</v>
      </c>
      <c r="D86" s="7">
        <v>53.783000000000001</v>
      </c>
      <c r="E86" s="7">
        <v>-2.9649999999999999</v>
      </c>
      <c r="F86" s="16">
        <v>2</v>
      </c>
      <c r="G86" s="16">
        <v>-1.3</v>
      </c>
      <c r="H86" s="16"/>
      <c r="I86" s="18"/>
      <c r="K86" s="7">
        <f>IF(tremor[[#This Row],[Type]]="red",tremor[[#This Row],[Longitude]],0)</f>
        <v>0</v>
      </c>
      <c r="L86" s="7">
        <f>IF(tremor[[#This Row],[Type]]="Red",tremor[[#This Row],[Latitude]],0)</f>
        <v>0</v>
      </c>
      <c r="M86" s="11" t="str">
        <f>TEXT(tremor[[#This Row],[Date]],"d/mm")&amp;" , "&amp;TEXT(tremor[[#This Row],[Magnitude (ML)]],"0.0")&amp;"ML"</f>
        <v>22/08 , -1.3ML</v>
      </c>
      <c r="N86" s="7">
        <f>IF(tremor[[#This Row],[Type]]="amber",tremor[[#This Row],[Longitude]],0)</f>
        <v>0</v>
      </c>
      <c r="O86" s="7">
        <f>IF(tremor[[#This Row],[Type]]="Amber",tremor[[#This Row],[Latitude]],0)</f>
        <v>0</v>
      </c>
      <c r="P86" s="7">
        <f>IF(tremor[[#This Row],[Type]]="Trailing",tremor[[#This Row],[Longitude]],0)</f>
        <v>0</v>
      </c>
      <c r="Q86" s="7">
        <f>IF(tremor[[#This Row],[Type]]="Trailing",tremor[[#This Row],[Latitude]],0)</f>
        <v>0</v>
      </c>
      <c r="R86" s="7">
        <f>IF(tremor[[#This Row],[Type]]="",tremor[[#This Row],[Longitude]],0)</f>
        <v>-2.9649999999999999</v>
      </c>
      <c r="S86" s="7">
        <f>IF(tremor[[#This Row],[Type]]="",tremor[[#This Row],[Latitude]],0)</f>
        <v>53.783000000000001</v>
      </c>
    </row>
    <row r="87" spans="1:19" x14ac:dyDescent="0.25">
      <c r="A87" s="24">
        <f>tremor[[#This Row],[Date]]+tremor[[#This Row],[Time (UTC)]]</f>
        <v>43699.989421296297</v>
      </c>
      <c r="B87" s="8">
        <v>43699</v>
      </c>
      <c r="C87" s="9">
        <v>0.98942129629629638</v>
      </c>
      <c r="D87" s="7">
        <v>53.786000000000001</v>
      </c>
      <c r="E87" s="7">
        <v>-2.9630000000000001</v>
      </c>
      <c r="F87" s="16">
        <v>2</v>
      </c>
      <c r="G87" s="16">
        <v>-0.3</v>
      </c>
      <c r="H87" s="16"/>
      <c r="I87" s="18"/>
      <c r="K87" s="7">
        <f>IF(tremor[[#This Row],[Type]]="red",tremor[[#This Row],[Longitude]],0)</f>
        <v>0</v>
      </c>
      <c r="L87" s="7">
        <f>IF(tremor[[#This Row],[Type]]="Red",tremor[[#This Row],[Latitude]],0)</f>
        <v>0</v>
      </c>
      <c r="M87" s="11" t="str">
        <f>TEXT(tremor[[#This Row],[Date]],"d/mm")&amp;" , "&amp;TEXT(tremor[[#This Row],[Magnitude (ML)]],"0.0")&amp;"ML"</f>
        <v>22/08 , -0.3ML</v>
      </c>
      <c r="N87" s="7">
        <f>IF(tremor[[#This Row],[Type]]="amber",tremor[[#This Row],[Longitude]],0)</f>
        <v>0</v>
      </c>
      <c r="O87" s="7">
        <f>IF(tremor[[#This Row],[Type]]="Amber",tremor[[#This Row],[Latitude]],0)</f>
        <v>0</v>
      </c>
      <c r="P87" s="7">
        <f>IF(tremor[[#This Row],[Type]]="Trailing",tremor[[#This Row],[Longitude]],0)</f>
        <v>0</v>
      </c>
      <c r="Q87" s="7">
        <f>IF(tremor[[#This Row],[Type]]="Trailing",tremor[[#This Row],[Latitude]],0)</f>
        <v>0</v>
      </c>
      <c r="R87" s="7">
        <f>IF(tremor[[#This Row],[Type]]="",tremor[[#This Row],[Longitude]],0)</f>
        <v>-2.9630000000000001</v>
      </c>
      <c r="S87" s="7">
        <f>IF(tremor[[#This Row],[Type]]="",tremor[[#This Row],[Latitude]],0)</f>
        <v>53.786000000000001</v>
      </c>
    </row>
    <row r="88" spans="1:19" x14ac:dyDescent="0.25">
      <c r="A88" s="24">
        <f>tremor[[#This Row],[Date]]+tremor[[#This Row],[Time (UTC)]]</f>
        <v>43700.057175925926</v>
      </c>
      <c r="B88" s="8">
        <v>43700</v>
      </c>
      <c r="C88" s="9">
        <v>5.7175925925925929E-2</v>
      </c>
      <c r="D88" s="7">
        <v>53.786000000000001</v>
      </c>
      <c r="E88" s="7">
        <v>-2.9689999999999999</v>
      </c>
      <c r="F88" s="16">
        <v>2</v>
      </c>
      <c r="G88" s="16">
        <v>-0.6</v>
      </c>
      <c r="H88" s="16"/>
      <c r="I88" s="18"/>
      <c r="K88" s="7">
        <f>IF(tremor[[#This Row],[Type]]="red",tremor[[#This Row],[Longitude]],0)</f>
        <v>0</v>
      </c>
      <c r="L88" s="7">
        <f>IF(tremor[[#This Row],[Type]]="Red",tremor[[#This Row],[Latitude]],0)</f>
        <v>0</v>
      </c>
      <c r="M88" s="11" t="str">
        <f>TEXT(tremor[[#This Row],[Date]],"d/mm")&amp;" , "&amp;TEXT(tremor[[#This Row],[Magnitude (ML)]],"0.0")&amp;"ML"</f>
        <v>23/08 , -0.6ML</v>
      </c>
      <c r="N88" s="7">
        <f>IF(tremor[[#This Row],[Type]]="amber",tremor[[#This Row],[Longitude]],0)</f>
        <v>0</v>
      </c>
      <c r="O88" s="7">
        <f>IF(tremor[[#This Row],[Type]]="Amber",tremor[[#This Row],[Latitude]],0)</f>
        <v>0</v>
      </c>
      <c r="P88" s="7">
        <f>IF(tremor[[#This Row],[Type]]="Trailing",tremor[[#This Row],[Longitude]],0)</f>
        <v>0</v>
      </c>
      <c r="Q88" s="7">
        <f>IF(tremor[[#This Row],[Type]]="Trailing",tremor[[#This Row],[Latitude]],0)</f>
        <v>0</v>
      </c>
      <c r="R88" s="7">
        <f>IF(tremor[[#This Row],[Type]]="",tremor[[#This Row],[Longitude]],0)</f>
        <v>-2.9689999999999999</v>
      </c>
      <c r="S88" s="7">
        <f>IF(tremor[[#This Row],[Type]]="",tremor[[#This Row],[Latitude]],0)</f>
        <v>53.786000000000001</v>
      </c>
    </row>
    <row r="89" spans="1:19" x14ac:dyDescent="0.25">
      <c r="A89" s="24">
        <f>tremor[[#This Row],[Date]]+tremor[[#This Row],[Time (UTC)]]</f>
        <v>43700.108263888891</v>
      </c>
      <c r="B89" s="8">
        <v>43700</v>
      </c>
      <c r="C89" s="9">
        <v>0.10826388888888888</v>
      </c>
      <c r="D89" s="7">
        <v>53.786000000000001</v>
      </c>
      <c r="E89" s="7">
        <v>-2.964</v>
      </c>
      <c r="F89" s="16">
        <v>2</v>
      </c>
      <c r="G89" s="16">
        <v>-0.5</v>
      </c>
      <c r="H89" s="16"/>
      <c r="I89" s="18"/>
      <c r="K89" s="7">
        <f>IF(tremor[[#This Row],[Type]]="red",tremor[[#This Row],[Longitude]],0)</f>
        <v>0</v>
      </c>
      <c r="L89" s="7">
        <f>IF(tremor[[#This Row],[Type]]="Red",tremor[[#This Row],[Latitude]],0)</f>
        <v>0</v>
      </c>
      <c r="M89" s="11" t="str">
        <f>TEXT(tremor[[#This Row],[Date]],"d/mm")&amp;" , "&amp;TEXT(tremor[[#This Row],[Magnitude (ML)]],"0.0")&amp;"ML"</f>
        <v>23/08 , -0.5ML</v>
      </c>
      <c r="N89" s="7">
        <f>IF(tremor[[#This Row],[Type]]="amber",tremor[[#This Row],[Longitude]],0)</f>
        <v>0</v>
      </c>
      <c r="O89" s="7">
        <f>IF(tremor[[#This Row],[Type]]="Amber",tremor[[#This Row],[Latitude]],0)</f>
        <v>0</v>
      </c>
      <c r="P89" s="7">
        <f>IF(tremor[[#This Row],[Type]]="Trailing",tremor[[#This Row],[Longitude]],0)</f>
        <v>0</v>
      </c>
      <c r="Q89" s="7">
        <f>IF(tremor[[#This Row],[Type]]="Trailing",tremor[[#This Row],[Latitude]],0)</f>
        <v>0</v>
      </c>
      <c r="R89" s="7">
        <f>IF(tremor[[#This Row],[Type]]="",tremor[[#This Row],[Longitude]],0)</f>
        <v>-2.964</v>
      </c>
      <c r="S89" s="7">
        <f>IF(tremor[[#This Row],[Type]]="",tremor[[#This Row],[Latitude]],0)</f>
        <v>53.786000000000001</v>
      </c>
    </row>
    <row r="90" spans="1:19" x14ac:dyDescent="0.25">
      <c r="A90" s="24">
        <f>tremor[[#This Row],[Date]]+tremor[[#This Row],[Time (UTC)]]</f>
        <v>43700.143159722225</v>
      </c>
      <c r="B90" s="8">
        <v>43700</v>
      </c>
      <c r="C90" s="9">
        <v>0.1431597222222222</v>
      </c>
      <c r="D90" s="7">
        <v>53.783999999999999</v>
      </c>
      <c r="E90" s="7">
        <v>-2.964</v>
      </c>
      <c r="F90" s="16">
        <v>2</v>
      </c>
      <c r="G90" s="16">
        <v>-1.2</v>
      </c>
      <c r="H90" s="16"/>
      <c r="I90" s="18"/>
      <c r="K90" s="7">
        <f>IF(tremor[[#This Row],[Type]]="red",tremor[[#This Row],[Longitude]],0)</f>
        <v>0</v>
      </c>
      <c r="L90" s="7">
        <f>IF(tremor[[#This Row],[Type]]="Red",tremor[[#This Row],[Latitude]],0)</f>
        <v>0</v>
      </c>
      <c r="M90" s="11" t="str">
        <f>TEXT(tremor[[#This Row],[Date]],"d/mm")&amp;" , "&amp;TEXT(tremor[[#This Row],[Magnitude (ML)]],"0.0")&amp;"ML"</f>
        <v>23/08 , -1.2ML</v>
      </c>
      <c r="N90" s="7">
        <f>IF(tremor[[#This Row],[Type]]="amber",tremor[[#This Row],[Longitude]],0)</f>
        <v>0</v>
      </c>
      <c r="O90" s="7">
        <f>IF(tremor[[#This Row],[Type]]="Amber",tremor[[#This Row],[Latitude]],0)</f>
        <v>0</v>
      </c>
      <c r="P90" s="7">
        <f>IF(tremor[[#This Row],[Type]]="Trailing",tremor[[#This Row],[Longitude]],0)</f>
        <v>0</v>
      </c>
      <c r="Q90" s="7">
        <f>IF(tremor[[#This Row],[Type]]="Trailing",tremor[[#This Row],[Latitude]],0)</f>
        <v>0</v>
      </c>
      <c r="R90" s="7">
        <f>IF(tremor[[#This Row],[Type]]="",tremor[[#This Row],[Longitude]],0)</f>
        <v>-2.964</v>
      </c>
      <c r="S90" s="7">
        <f>IF(tremor[[#This Row],[Type]]="",tremor[[#This Row],[Latitude]],0)</f>
        <v>53.783999999999999</v>
      </c>
    </row>
    <row r="91" spans="1:19" x14ac:dyDescent="0.25">
      <c r="A91" s="24">
        <f>tremor[[#This Row],[Date]]+tremor[[#This Row],[Time (UTC)]]</f>
        <v>43700.19</v>
      </c>
      <c r="B91" s="8">
        <v>43700</v>
      </c>
      <c r="C91" s="9">
        <v>0.19000000000000003</v>
      </c>
      <c r="D91" s="7">
        <v>53.786999999999999</v>
      </c>
      <c r="E91" s="7">
        <v>-2.9620000000000002</v>
      </c>
      <c r="F91" s="16">
        <v>2</v>
      </c>
      <c r="G91" s="16">
        <v>0.4</v>
      </c>
      <c r="H91" s="16"/>
      <c r="I91" s="18"/>
      <c r="K91" s="7">
        <f>IF(tremor[[#This Row],[Type]]="red",tremor[[#This Row],[Longitude]],0)</f>
        <v>0</v>
      </c>
      <c r="L91" s="7">
        <f>IF(tremor[[#This Row],[Type]]="Red",tremor[[#This Row],[Latitude]],0)</f>
        <v>0</v>
      </c>
      <c r="M91" s="11" t="str">
        <f>TEXT(tremor[[#This Row],[Date]],"d/mm")&amp;" , "&amp;TEXT(tremor[[#This Row],[Magnitude (ML)]],"0.0")&amp;"ML"</f>
        <v>23/08 , 0.4ML</v>
      </c>
      <c r="N91" s="7">
        <f>IF(tremor[[#This Row],[Type]]="amber",tremor[[#This Row],[Longitude]],0)</f>
        <v>0</v>
      </c>
      <c r="O91" s="7">
        <f>IF(tremor[[#This Row],[Type]]="Amber",tremor[[#This Row],[Latitude]],0)</f>
        <v>0</v>
      </c>
      <c r="P91" s="7">
        <f>IF(tremor[[#This Row],[Type]]="Trailing",tremor[[#This Row],[Longitude]],0)</f>
        <v>0</v>
      </c>
      <c r="Q91" s="7">
        <f>IF(tremor[[#This Row],[Type]]="Trailing",tremor[[#This Row],[Latitude]],0)</f>
        <v>0</v>
      </c>
      <c r="R91" s="7">
        <f>IF(tremor[[#This Row],[Type]]="",tremor[[#This Row],[Longitude]],0)</f>
        <v>-2.9620000000000002</v>
      </c>
      <c r="S91" s="7">
        <f>IF(tremor[[#This Row],[Type]]="",tremor[[#This Row],[Latitude]],0)</f>
        <v>53.786999999999999</v>
      </c>
    </row>
    <row r="92" spans="1:19" x14ac:dyDescent="0.25">
      <c r="A92" s="24">
        <f>tremor[[#This Row],[Date]]+tremor[[#This Row],[Time (UTC)]]</f>
        <v>43700.218032407407</v>
      </c>
      <c r="B92" s="8">
        <v>43700</v>
      </c>
      <c r="C92" s="9">
        <v>0.2180324074074074</v>
      </c>
      <c r="D92" s="7">
        <v>53.783999999999999</v>
      </c>
      <c r="E92" s="7">
        <v>-2.9660000000000002</v>
      </c>
      <c r="F92" s="16">
        <v>2</v>
      </c>
      <c r="G92" s="16">
        <v>-1.4</v>
      </c>
      <c r="H92" s="16"/>
      <c r="I92" s="18"/>
      <c r="K92" s="7">
        <f>IF(tremor[[#This Row],[Type]]="red",tremor[[#This Row],[Longitude]],0)</f>
        <v>0</v>
      </c>
      <c r="L92" s="7">
        <f>IF(tremor[[#This Row],[Type]]="Red",tremor[[#This Row],[Latitude]],0)</f>
        <v>0</v>
      </c>
      <c r="M92" s="11" t="str">
        <f>TEXT(tremor[[#This Row],[Date]],"d/mm")&amp;" , "&amp;TEXT(tremor[[#This Row],[Magnitude (ML)]],"0.0")&amp;"ML"</f>
        <v>23/08 , -1.4ML</v>
      </c>
      <c r="N92" s="7">
        <f>IF(tremor[[#This Row],[Type]]="amber",tremor[[#This Row],[Longitude]],0)</f>
        <v>0</v>
      </c>
      <c r="O92" s="7">
        <f>IF(tremor[[#This Row],[Type]]="Amber",tremor[[#This Row],[Latitude]],0)</f>
        <v>0</v>
      </c>
      <c r="P92" s="7">
        <f>IF(tremor[[#This Row],[Type]]="Trailing",tremor[[#This Row],[Longitude]],0)</f>
        <v>0</v>
      </c>
      <c r="Q92" s="7">
        <f>IF(tremor[[#This Row],[Type]]="Trailing",tremor[[#This Row],[Latitude]],0)</f>
        <v>0</v>
      </c>
      <c r="R92" s="7">
        <f>IF(tremor[[#This Row],[Type]]="",tremor[[#This Row],[Longitude]],0)</f>
        <v>-2.9660000000000002</v>
      </c>
      <c r="S92" s="7">
        <f>IF(tremor[[#This Row],[Type]]="",tremor[[#This Row],[Latitude]],0)</f>
        <v>53.783999999999999</v>
      </c>
    </row>
    <row r="93" spans="1:19" x14ac:dyDescent="0.25">
      <c r="A93" s="24">
        <f>tremor[[#This Row],[Date]]+tremor[[#This Row],[Time (UTC)]]</f>
        <v>43700.285613425927</v>
      </c>
      <c r="B93" s="8">
        <v>43700</v>
      </c>
      <c r="C93" s="9">
        <v>0.28561342592592592</v>
      </c>
      <c r="D93" s="7">
        <v>53.787999999999997</v>
      </c>
      <c r="E93" s="7">
        <v>-2.968</v>
      </c>
      <c r="F93" s="16">
        <v>2</v>
      </c>
      <c r="G93" s="16">
        <v>-0.7</v>
      </c>
      <c r="H93" s="16"/>
      <c r="I93" s="18"/>
      <c r="K93" s="7">
        <f>IF(tremor[[#This Row],[Type]]="red",tremor[[#This Row],[Longitude]],0)</f>
        <v>0</v>
      </c>
      <c r="L93" s="7">
        <f>IF(tremor[[#This Row],[Type]]="Red",tremor[[#This Row],[Latitude]],0)</f>
        <v>0</v>
      </c>
      <c r="M93" s="11" t="str">
        <f>TEXT(tremor[[#This Row],[Date]],"d/mm")&amp;" , "&amp;TEXT(tremor[[#This Row],[Magnitude (ML)]],"0.0")&amp;"ML"</f>
        <v>23/08 , -0.7ML</v>
      </c>
      <c r="N93" s="7">
        <f>IF(tremor[[#This Row],[Type]]="amber",tremor[[#This Row],[Longitude]],0)</f>
        <v>0</v>
      </c>
      <c r="O93" s="7">
        <f>IF(tremor[[#This Row],[Type]]="Amber",tremor[[#This Row],[Latitude]],0)</f>
        <v>0</v>
      </c>
      <c r="P93" s="7">
        <f>IF(tremor[[#This Row],[Type]]="Trailing",tremor[[#This Row],[Longitude]],0)</f>
        <v>0</v>
      </c>
      <c r="Q93" s="7">
        <f>IF(tremor[[#This Row],[Type]]="Trailing",tremor[[#This Row],[Latitude]],0)</f>
        <v>0</v>
      </c>
      <c r="R93" s="7">
        <f>IF(tremor[[#This Row],[Type]]="",tremor[[#This Row],[Longitude]],0)</f>
        <v>-2.968</v>
      </c>
      <c r="S93" s="7">
        <f>IF(tremor[[#This Row],[Type]]="",tremor[[#This Row],[Latitude]],0)</f>
        <v>53.787999999999997</v>
      </c>
    </row>
    <row r="94" spans="1:19" x14ac:dyDescent="0.25">
      <c r="A94" s="24">
        <f>tremor[[#This Row],[Date]]+tremor[[#This Row],[Time (UTC)]]</f>
        <v>43700.553298611114</v>
      </c>
      <c r="B94" s="8">
        <v>43700</v>
      </c>
      <c r="C94" s="9">
        <v>0.55329861111111112</v>
      </c>
      <c r="D94" s="7">
        <v>53.786999999999999</v>
      </c>
      <c r="E94" s="7">
        <v>-2.9710000000000001</v>
      </c>
      <c r="F94" s="16">
        <v>2</v>
      </c>
      <c r="G94" s="16">
        <v>-0.5</v>
      </c>
      <c r="H94" s="16"/>
      <c r="I94" s="18"/>
      <c r="K94" s="7">
        <f>IF(tremor[[#This Row],[Type]]="red",tremor[[#This Row],[Longitude]],0)</f>
        <v>0</v>
      </c>
      <c r="L94" s="7">
        <f>IF(tremor[[#This Row],[Type]]="Red",tremor[[#This Row],[Latitude]],0)</f>
        <v>0</v>
      </c>
      <c r="M94" s="11" t="str">
        <f>TEXT(tremor[[#This Row],[Date]],"d/mm")&amp;" , "&amp;TEXT(tremor[[#This Row],[Magnitude (ML)]],"0.0")&amp;"ML"</f>
        <v>23/08 , -0.5ML</v>
      </c>
      <c r="N94" s="7">
        <f>IF(tremor[[#This Row],[Type]]="amber",tremor[[#This Row],[Longitude]],0)</f>
        <v>0</v>
      </c>
      <c r="O94" s="7">
        <f>IF(tremor[[#This Row],[Type]]="Amber",tremor[[#This Row],[Latitude]],0)</f>
        <v>0</v>
      </c>
      <c r="P94" s="7">
        <f>IF(tremor[[#This Row],[Type]]="Trailing",tremor[[#This Row],[Longitude]],0)</f>
        <v>0</v>
      </c>
      <c r="Q94" s="7">
        <f>IF(tremor[[#This Row],[Type]]="Trailing",tremor[[#This Row],[Latitude]],0)</f>
        <v>0</v>
      </c>
      <c r="R94" s="7">
        <f>IF(tremor[[#This Row],[Type]]="",tremor[[#This Row],[Longitude]],0)</f>
        <v>-2.9710000000000001</v>
      </c>
      <c r="S94" s="7">
        <f>IF(tremor[[#This Row],[Type]]="",tremor[[#This Row],[Latitude]],0)</f>
        <v>53.786999999999999</v>
      </c>
    </row>
    <row r="95" spans="1:19" x14ac:dyDescent="0.25">
      <c r="A95" s="24">
        <f>tremor[[#This Row],[Date]]+tremor[[#This Row],[Time (UTC)]]</f>
        <v>43700.557037037041</v>
      </c>
      <c r="B95" s="8">
        <v>43700</v>
      </c>
      <c r="C95" s="9">
        <v>0.55703703703703711</v>
      </c>
      <c r="D95" s="7">
        <v>53.786999999999999</v>
      </c>
      <c r="E95" s="7">
        <v>-2.9710000000000001</v>
      </c>
      <c r="F95" s="16">
        <v>2</v>
      </c>
      <c r="G95" s="16">
        <v>-0.6</v>
      </c>
      <c r="H95" s="16"/>
      <c r="I95" s="18"/>
      <c r="K95" s="7">
        <f>IF(tremor[[#This Row],[Type]]="red",tremor[[#This Row],[Longitude]],0)</f>
        <v>0</v>
      </c>
      <c r="L95" s="7">
        <f>IF(tremor[[#This Row],[Type]]="Red",tremor[[#This Row],[Latitude]],0)</f>
        <v>0</v>
      </c>
      <c r="M95" s="11" t="str">
        <f>TEXT(tremor[[#This Row],[Date]],"d/mm")&amp;" , "&amp;TEXT(tremor[[#This Row],[Magnitude (ML)]],"0.0")&amp;"ML"</f>
        <v>23/08 , -0.6ML</v>
      </c>
      <c r="N95" s="7">
        <f>IF(tremor[[#This Row],[Type]]="amber",tremor[[#This Row],[Longitude]],0)</f>
        <v>0</v>
      </c>
      <c r="O95" s="7">
        <f>IF(tremor[[#This Row],[Type]]="Amber",tremor[[#This Row],[Latitude]],0)</f>
        <v>0</v>
      </c>
      <c r="P95" s="7">
        <f>IF(tremor[[#This Row],[Type]]="Trailing",tremor[[#This Row],[Longitude]],0)</f>
        <v>0</v>
      </c>
      <c r="Q95" s="7">
        <f>IF(tremor[[#This Row],[Type]]="Trailing",tremor[[#This Row],[Latitude]],0)</f>
        <v>0</v>
      </c>
      <c r="R95" s="7">
        <f>IF(tremor[[#This Row],[Type]]="",tremor[[#This Row],[Longitude]],0)</f>
        <v>-2.9710000000000001</v>
      </c>
      <c r="S95" s="7">
        <f>IF(tremor[[#This Row],[Type]]="",tremor[[#This Row],[Latitude]],0)</f>
        <v>53.786999999999999</v>
      </c>
    </row>
    <row r="96" spans="1:19" x14ac:dyDescent="0.25">
      <c r="A96" s="24">
        <f>tremor[[#This Row],[Date]]+tremor[[#This Row],[Time (UTC)]]</f>
        <v>43700.643159722225</v>
      </c>
      <c r="B96" s="8">
        <v>43700</v>
      </c>
      <c r="C96" s="9">
        <v>0.64315972222222217</v>
      </c>
      <c r="D96" s="7">
        <v>53.787999999999997</v>
      </c>
      <c r="E96" s="7">
        <v>-2.97</v>
      </c>
      <c r="F96" s="16">
        <v>2</v>
      </c>
      <c r="G96" s="16">
        <v>-0.9</v>
      </c>
      <c r="H96" s="16"/>
      <c r="I96" s="18"/>
      <c r="K96" s="7">
        <f>IF(tremor[[#This Row],[Type]]="red",tremor[[#This Row],[Longitude]],0)</f>
        <v>0</v>
      </c>
      <c r="L96" s="7">
        <f>IF(tremor[[#This Row],[Type]]="Red",tremor[[#This Row],[Latitude]],0)</f>
        <v>0</v>
      </c>
      <c r="M96" s="11" t="str">
        <f>TEXT(tremor[[#This Row],[Date]],"d/mm")&amp;" , "&amp;TEXT(tremor[[#This Row],[Magnitude (ML)]],"0.0")&amp;"ML"</f>
        <v>23/08 , -0.9ML</v>
      </c>
      <c r="N96" s="7">
        <f>IF(tremor[[#This Row],[Type]]="amber",tremor[[#This Row],[Longitude]],0)</f>
        <v>0</v>
      </c>
      <c r="O96" s="7">
        <f>IF(tremor[[#This Row],[Type]]="Amber",tremor[[#This Row],[Latitude]],0)</f>
        <v>0</v>
      </c>
      <c r="P96" s="7">
        <f>IF(tremor[[#This Row],[Type]]="Trailing",tremor[[#This Row],[Longitude]],0)</f>
        <v>0</v>
      </c>
      <c r="Q96" s="7">
        <f>IF(tremor[[#This Row],[Type]]="Trailing",tremor[[#This Row],[Latitude]],0)</f>
        <v>0</v>
      </c>
      <c r="R96" s="7">
        <f>IF(tremor[[#This Row],[Type]]="",tremor[[#This Row],[Longitude]],0)</f>
        <v>-2.97</v>
      </c>
      <c r="S96" s="7">
        <f>IF(tremor[[#This Row],[Type]]="",tremor[[#This Row],[Latitude]],0)</f>
        <v>53.787999999999997</v>
      </c>
    </row>
    <row r="97" spans="1:19" x14ac:dyDescent="0.25">
      <c r="A97" s="24">
        <f>tremor[[#This Row],[Date]]+tremor[[#This Row],[Time (UTC)]]</f>
        <v>43700.742314814815</v>
      </c>
      <c r="B97" s="8">
        <v>43700</v>
      </c>
      <c r="C97" s="9">
        <v>0.74231481481481476</v>
      </c>
      <c r="D97" s="7">
        <v>53.784999999999997</v>
      </c>
      <c r="E97" s="7">
        <v>-2.9620000000000002</v>
      </c>
      <c r="F97" s="16">
        <v>2</v>
      </c>
      <c r="G97" s="16">
        <v>-0.1</v>
      </c>
      <c r="H97" s="16"/>
      <c r="I97" s="18"/>
      <c r="K97" s="7">
        <f>IF(tremor[[#This Row],[Type]]="red",tremor[[#This Row],[Longitude]],0)</f>
        <v>0</v>
      </c>
      <c r="L97" s="7">
        <f>IF(tremor[[#This Row],[Type]]="Red",tremor[[#This Row],[Latitude]],0)</f>
        <v>0</v>
      </c>
      <c r="M97" s="11" t="str">
        <f>TEXT(tremor[[#This Row],[Date]],"d/mm")&amp;" , "&amp;TEXT(tremor[[#This Row],[Magnitude (ML)]],"0.0")&amp;"ML"</f>
        <v>23/08 , -0.1ML</v>
      </c>
      <c r="N97" s="7">
        <f>IF(tremor[[#This Row],[Type]]="amber",tremor[[#This Row],[Longitude]],0)</f>
        <v>0</v>
      </c>
      <c r="O97" s="7">
        <f>IF(tremor[[#This Row],[Type]]="Amber",tremor[[#This Row],[Latitude]],0)</f>
        <v>0</v>
      </c>
      <c r="P97" s="7">
        <f>IF(tremor[[#This Row],[Type]]="Trailing",tremor[[#This Row],[Longitude]],0)</f>
        <v>0</v>
      </c>
      <c r="Q97" s="7">
        <f>IF(tremor[[#This Row],[Type]]="Trailing",tremor[[#This Row],[Latitude]],0)</f>
        <v>0</v>
      </c>
      <c r="R97" s="7">
        <f>IF(tremor[[#This Row],[Type]]="",tremor[[#This Row],[Longitude]],0)</f>
        <v>-2.9620000000000002</v>
      </c>
      <c r="S97" s="7">
        <f>IF(tremor[[#This Row],[Type]]="",tremor[[#This Row],[Latitude]],0)</f>
        <v>53.784999999999997</v>
      </c>
    </row>
    <row r="98" spans="1:19" x14ac:dyDescent="0.25">
      <c r="A98" s="24">
        <f>tremor[[#This Row],[Date]]+tremor[[#This Row],[Time (UTC)]]</f>
        <v>43700.79582175926</v>
      </c>
      <c r="B98" s="8">
        <v>43700</v>
      </c>
      <c r="C98" s="9">
        <v>0.79582175925925924</v>
      </c>
      <c r="D98" s="7">
        <v>53.786000000000001</v>
      </c>
      <c r="E98" s="7">
        <v>-2.9649999999999999</v>
      </c>
      <c r="F98" s="16">
        <v>2</v>
      </c>
      <c r="G98" s="16">
        <v>-0.6</v>
      </c>
      <c r="H98" s="16"/>
      <c r="I98" s="18"/>
      <c r="K98" s="7">
        <f>IF(tremor[[#This Row],[Type]]="red",tremor[[#This Row],[Longitude]],0)</f>
        <v>0</v>
      </c>
      <c r="L98" s="7">
        <f>IF(tremor[[#This Row],[Type]]="Red",tremor[[#This Row],[Latitude]],0)</f>
        <v>0</v>
      </c>
      <c r="M98" s="11" t="str">
        <f>TEXT(tremor[[#This Row],[Date]],"d/mm")&amp;" , "&amp;TEXT(tremor[[#This Row],[Magnitude (ML)]],"0.0")&amp;"ML"</f>
        <v>23/08 , -0.6ML</v>
      </c>
      <c r="N98" s="7">
        <f>IF(tremor[[#This Row],[Type]]="amber",tremor[[#This Row],[Longitude]],0)</f>
        <v>0</v>
      </c>
      <c r="O98" s="7">
        <f>IF(tremor[[#This Row],[Type]]="Amber",tremor[[#This Row],[Latitude]],0)</f>
        <v>0</v>
      </c>
      <c r="P98" s="7">
        <f>IF(tremor[[#This Row],[Type]]="Trailing",tremor[[#This Row],[Longitude]],0)</f>
        <v>0</v>
      </c>
      <c r="Q98" s="7">
        <f>IF(tremor[[#This Row],[Type]]="Trailing",tremor[[#This Row],[Latitude]],0)</f>
        <v>0</v>
      </c>
      <c r="R98" s="7">
        <f>IF(tremor[[#This Row],[Type]]="",tremor[[#This Row],[Longitude]],0)</f>
        <v>-2.9649999999999999</v>
      </c>
      <c r="S98" s="7">
        <f>IF(tremor[[#This Row],[Type]]="",tremor[[#This Row],[Latitude]],0)</f>
        <v>53.786000000000001</v>
      </c>
    </row>
    <row r="99" spans="1:19" x14ac:dyDescent="0.25">
      <c r="A99" s="24">
        <f>tremor[[#This Row],[Date]]+tremor[[#This Row],[Time (UTC)]]</f>
        <v>43700.818923611114</v>
      </c>
      <c r="B99" s="8">
        <v>43700</v>
      </c>
      <c r="C99" s="9">
        <v>0.81892361111111101</v>
      </c>
      <c r="D99" s="7">
        <v>53.786999999999999</v>
      </c>
      <c r="E99" s="7">
        <v>-2.964</v>
      </c>
      <c r="F99" s="16">
        <v>2</v>
      </c>
      <c r="G99" s="16">
        <v>-0.7</v>
      </c>
      <c r="H99" s="16"/>
      <c r="I99" s="18"/>
      <c r="K99" s="7">
        <f>IF(tremor[[#This Row],[Type]]="red",tremor[[#This Row],[Longitude]],0)</f>
        <v>0</v>
      </c>
      <c r="L99" s="7">
        <f>IF(tremor[[#This Row],[Type]]="Red",tremor[[#This Row],[Latitude]],0)</f>
        <v>0</v>
      </c>
      <c r="M99" s="11" t="str">
        <f>TEXT(tremor[[#This Row],[Date]],"d/mm")&amp;" , "&amp;TEXT(tremor[[#This Row],[Magnitude (ML)]],"0.0")&amp;"ML"</f>
        <v>23/08 , -0.7ML</v>
      </c>
      <c r="N99" s="7">
        <f>IF(tremor[[#This Row],[Type]]="amber",tremor[[#This Row],[Longitude]],0)</f>
        <v>0</v>
      </c>
      <c r="O99" s="7">
        <f>IF(tremor[[#This Row],[Type]]="Amber",tremor[[#This Row],[Latitude]],0)</f>
        <v>0</v>
      </c>
      <c r="P99" s="7">
        <f>IF(tremor[[#This Row],[Type]]="Trailing",tremor[[#This Row],[Longitude]],0)</f>
        <v>0</v>
      </c>
      <c r="Q99" s="7">
        <f>IF(tremor[[#This Row],[Type]]="Trailing",tremor[[#This Row],[Latitude]],0)</f>
        <v>0</v>
      </c>
      <c r="R99" s="7">
        <f>IF(tremor[[#This Row],[Type]]="",tremor[[#This Row],[Longitude]],0)</f>
        <v>-2.964</v>
      </c>
      <c r="S99" s="7">
        <f>IF(tremor[[#This Row],[Type]]="",tremor[[#This Row],[Latitude]],0)</f>
        <v>53.786999999999999</v>
      </c>
    </row>
    <row r="100" spans="1:19" x14ac:dyDescent="0.25">
      <c r="A100" s="24">
        <f>tremor[[#This Row],[Date]]+tremor[[#This Row],[Time (UTC)]]</f>
        <v>43700.887314814812</v>
      </c>
      <c r="B100" s="8">
        <v>43700</v>
      </c>
      <c r="C100" s="9">
        <v>0.88731481481481478</v>
      </c>
      <c r="D100" s="7">
        <v>53.786000000000001</v>
      </c>
      <c r="E100" s="7">
        <v>-2.964</v>
      </c>
      <c r="F100" s="16">
        <v>2</v>
      </c>
      <c r="G100" s="16">
        <v>-1.2</v>
      </c>
      <c r="H100" s="16"/>
      <c r="I100" s="18"/>
      <c r="K100" s="7">
        <f>IF(tremor[[#This Row],[Type]]="red",tremor[[#This Row],[Longitude]],0)</f>
        <v>0</v>
      </c>
      <c r="L100" s="7">
        <f>IF(tremor[[#This Row],[Type]]="Red",tremor[[#This Row],[Latitude]],0)</f>
        <v>0</v>
      </c>
      <c r="M100" s="11" t="str">
        <f>TEXT(tremor[[#This Row],[Date]],"d/mm")&amp;" , "&amp;TEXT(tremor[[#This Row],[Magnitude (ML)]],"0.0")&amp;"ML"</f>
        <v>23/08 , -1.2ML</v>
      </c>
      <c r="N100" s="7">
        <f>IF(tremor[[#This Row],[Type]]="amber",tremor[[#This Row],[Longitude]],0)</f>
        <v>0</v>
      </c>
      <c r="O100" s="7">
        <f>IF(tremor[[#This Row],[Type]]="Amber",tremor[[#This Row],[Latitude]],0)</f>
        <v>0</v>
      </c>
      <c r="P100" s="7">
        <f>IF(tremor[[#This Row],[Type]]="Trailing",tremor[[#This Row],[Longitude]],0)</f>
        <v>0</v>
      </c>
      <c r="Q100" s="7">
        <f>IF(tremor[[#This Row],[Type]]="Trailing",tremor[[#This Row],[Latitude]],0)</f>
        <v>0</v>
      </c>
      <c r="R100" s="7">
        <f>IF(tremor[[#This Row],[Type]]="",tremor[[#This Row],[Longitude]],0)</f>
        <v>-2.964</v>
      </c>
      <c r="S100" s="7">
        <f>IF(tremor[[#This Row],[Type]]="",tremor[[#This Row],[Latitude]],0)</f>
        <v>53.786000000000001</v>
      </c>
    </row>
    <row r="101" spans="1:19" x14ac:dyDescent="0.25">
      <c r="A101" s="24">
        <f>tremor[[#This Row],[Date]]+tremor[[#This Row],[Time (UTC)]]</f>
        <v>43700.892569444448</v>
      </c>
      <c r="B101" s="8">
        <v>43700</v>
      </c>
      <c r="C101" s="9">
        <v>0.89256944444444442</v>
      </c>
      <c r="D101" s="7">
        <v>53.784999999999997</v>
      </c>
      <c r="E101" s="7">
        <v>-2.9649999999999999</v>
      </c>
      <c r="F101" s="16">
        <v>2</v>
      </c>
      <c r="G101" s="16">
        <v>-0.9</v>
      </c>
      <c r="H101" s="16"/>
      <c r="I101" s="18"/>
      <c r="K101" s="7">
        <f>IF(tremor[[#This Row],[Type]]="red",tremor[[#This Row],[Longitude]],0)</f>
        <v>0</v>
      </c>
      <c r="L101" s="7">
        <f>IF(tremor[[#This Row],[Type]]="Red",tremor[[#This Row],[Latitude]],0)</f>
        <v>0</v>
      </c>
      <c r="M101" s="11" t="str">
        <f>TEXT(tremor[[#This Row],[Date]],"d/mm")&amp;" , "&amp;TEXT(tremor[[#This Row],[Magnitude (ML)]],"0.0")&amp;"ML"</f>
        <v>23/08 , -0.9ML</v>
      </c>
      <c r="N101" s="7">
        <f>IF(tremor[[#This Row],[Type]]="amber",tremor[[#This Row],[Longitude]],0)</f>
        <v>0</v>
      </c>
      <c r="O101" s="7">
        <f>IF(tremor[[#This Row],[Type]]="Amber",tremor[[#This Row],[Latitude]],0)</f>
        <v>0</v>
      </c>
      <c r="P101" s="7">
        <f>IF(tremor[[#This Row],[Type]]="Trailing",tremor[[#This Row],[Longitude]],0)</f>
        <v>0</v>
      </c>
      <c r="Q101" s="7">
        <f>IF(tremor[[#This Row],[Type]]="Trailing",tremor[[#This Row],[Latitude]],0)</f>
        <v>0</v>
      </c>
      <c r="R101" s="7">
        <f>IF(tremor[[#This Row],[Type]]="",tremor[[#This Row],[Longitude]],0)</f>
        <v>-2.9649999999999999</v>
      </c>
      <c r="S101" s="7">
        <f>IF(tremor[[#This Row],[Type]]="",tremor[[#This Row],[Latitude]],0)</f>
        <v>53.784999999999997</v>
      </c>
    </row>
    <row r="102" spans="1:19" x14ac:dyDescent="0.25">
      <c r="A102" s="24">
        <f>tremor[[#This Row],[Date]]+tremor[[#This Row],[Time (UTC)]]</f>
        <v>43700.892604166664</v>
      </c>
      <c r="B102" s="8">
        <v>43700</v>
      </c>
      <c r="C102" s="9">
        <v>0.89260416666666664</v>
      </c>
      <c r="D102" s="7">
        <v>53.784999999999997</v>
      </c>
      <c r="E102" s="7">
        <v>-2.9660000000000002</v>
      </c>
      <c r="F102" s="16">
        <v>2</v>
      </c>
      <c r="G102" s="19">
        <v>-1</v>
      </c>
      <c r="H102" s="16"/>
      <c r="I102" s="18"/>
      <c r="K102" s="7">
        <f>IF(tremor[[#This Row],[Type]]="red",tremor[[#This Row],[Longitude]],0)</f>
        <v>0</v>
      </c>
      <c r="L102" s="7">
        <f>IF(tremor[[#This Row],[Type]]="Red",tremor[[#This Row],[Latitude]],0)</f>
        <v>0</v>
      </c>
      <c r="M102" s="11" t="str">
        <f>TEXT(tremor[[#This Row],[Date]],"d/mm")&amp;" , "&amp;TEXT(tremor[[#This Row],[Magnitude (ML)]],"0.0")&amp;"ML"</f>
        <v>23/08 , -1.0ML</v>
      </c>
      <c r="N102" s="7">
        <f>IF(tremor[[#This Row],[Type]]="amber",tremor[[#This Row],[Longitude]],0)</f>
        <v>0</v>
      </c>
      <c r="O102" s="7">
        <f>IF(tremor[[#This Row],[Type]]="Amber",tremor[[#This Row],[Latitude]],0)</f>
        <v>0</v>
      </c>
      <c r="P102" s="7">
        <f>IF(tremor[[#This Row],[Type]]="Trailing",tremor[[#This Row],[Longitude]],0)</f>
        <v>0</v>
      </c>
      <c r="Q102" s="7">
        <f>IF(tremor[[#This Row],[Type]]="Trailing",tremor[[#This Row],[Latitude]],0)</f>
        <v>0</v>
      </c>
      <c r="R102" s="7">
        <f>IF(tremor[[#This Row],[Type]]="",tremor[[#This Row],[Longitude]],0)</f>
        <v>-2.9660000000000002</v>
      </c>
      <c r="S102" s="7">
        <f>IF(tremor[[#This Row],[Type]]="",tremor[[#This Row],[Latitude]],0)</f>
        <v>53.784999999999997</v>
      </c>
    </row>
    <row r="103" spans="1:19" x14ac:dyDescent="0.25">
      <c r="A103" s="24">
        <f>tremor[[#This Row],[Date]]+tremor[[#This Row],[Time (UTC)]]</f>
        <v>43700.932037037041</v>
      </c>
      <c r="B103" s="8">
        <v>43700</v>
      </c>
      <c r="C103" s="9">
        <v>0.93203703703703711</v>
      </c>
      <c r="D103" s="7">
        <v>53.786999999999999</v>
      </c>
      <c r="E103" s="7">
        <v>-2.964</v>
      </c>
      <c r="F103" s="16">
        <v>3</v>
      </c>
      <c r="G103" s="16">
        <v>1.1000000000000001</v>
      </c>
      <c r="H103" s="16"/>
      <c r="I103" s="18" t="s">
        <v>34</v>
      </c>
      <c r="K103" s="7">
        <f>IF(tremor[[#This Row],[Type]]="red",tremor[[#This Row],[Longitude]],0)</f>
        <v>0</v>
      </c>
      <c r="L103" s="7">
        <f>IF(tremor[[#This Row],[Type]]="Red",tremor[[#This Row],[Latitude]],0)</f>
        <v>0</v>
      </c>
      <c r="M103" s="11" t="str">
        <f>TEXT(tremor[[#This Row],[Date]],"d/mm")&amp;" , "&amp;TEXT(tremor[[#This Row],[Magnitude (ML)]],"0.0")&amp;"ML"</f>
        <v>23/08 , 1.1ML</v>
      </c>
      <c r="N103" s="7">
        <f>IF(tremor[[#This Row],[Type]]="amber",tremor[[#This Row],[Longitude]],0)</f>
        <v>0</v>
      </c>
      <c r="O103" s="7">
        <f>IF(tremor[[#This Row],[Type]]="Amber",tremor[[#This Row],[Latitude]],0)</f>
        <v>0</v>
      </c>
      <c r="P103" s="7">
        <f>IF(tremor[[#This Row],[Type]]="Trailing",tremor[[#This Row],[Longitude]],0)</f>
        <v>-2.964</v>
      </c>
      <c r="Q103" s="7">
        <f>IF(tremor[[#This Row],[Type]]="Trailing",tremor[[#This Row],[Latitude]],0)</f>
        <v>53.786999999999999</v>
      </c>
      <c r="R103" s="7">
        <f>IF(tremor[[#This Row],[Type]]="",tremor[[#This Row],[Longitude]],0)</f>
        <v>0</v>
      </c>
      <c r="S103" s="7">
        <f>IF(tremor[[#This Row],[Type]]="",tremor[[#This Row],[Latitude]],0)</f>
        <v>0</v>
      </c>
    </row>
    <row r="104" spans="1:19" x14ac:dyDescent="0.25">
      <c r="A104" s="24">
        <f>tremor[[#This Row],[Date]]+tremor[[#This Row],[Time (UTC)]]</f>
        <v>43700.962592592594</v>
      </c>
      <c r="B104" s="8">
        <v>43700</v>
      </c>
      <c r="C104" s="9">
        <v>0.96259259259259267</v>
      </c>
      <c r="D104" s="7">
        <v>53.783999999999999</v>
      </c>
      <c r="E104" s="7">
        <v>-2.9609999999999999</v>
      </c>
      <c r="F104" s="16">
        <v>2</v>
      </c>
      <c r="G104" s="19">
        <v>-1</v>
      </c>
      <c r="H104" s="16"/>
      <c r="I104" s="18"/>
      <c r="K104" s="7">
        <f>IF(tremor[[#This Row],[Type]]="red",tremor[[#This Row],[Longitude]],0)</f>
        <v>0</v>
      </c>
      <c r="L104" s="7">
        <f>IF(tremor[[#This Row],[Type]]="Red",tremor[[#This Row],[Latitude]],0)</f>
        <v>0</v>
      </c>
      <c r="M104" s="11" t="str">
        <f>TEXT(tremor[[#This Row],[Date]],"d/mm")&amp;" , "&amp;TEXT(tremor[[#This Row],[Magnitude (ML)]],"0.0")&amp;"ML"</f>
        <v>23/08 , -1.0ML</v>
      </c>
      <c r="N104" s="7">
        <f>IF(tremor[[#This Row],[Type]]="amber",tremor[[#This Row],[Longitude]],0)</f>
        <v>0</v>
      </c>
      <c r="O104" s="7">
        <f>IF(tremor[[#This Row],[Type]]="Amber",tremor[[#This Row],[Latitude]],0)</f>
        <v>0</v>
      </c>
      <c r="P104" s="7">
        <f>IF(tremor[[#This Row],[Type]]="Trailing",tremor[[#This Row],[Longitude]],0)</f>
        <v>0</v>
      </c>
      <c r="Q104" s="7">
        <f>IF(tremor[[#This Row],[Type]]="Trailing",tremor[[#This Row],[Latitude]],0)</f>
        <v>0</v>
      </c>
      <c r="R104" s="7">
        <f>IF(tremor[[#This Row],[Type]]="",tremor[[#This Row],[Longitude]],0)</f>
        <v>-2.9609999999999999</v>
      </c>
      <c r="S104" s="7">
        <f>IF(tremor[[#This Row],[Type]]="",tremor[[#This Row],[Latitude]],0)</f>
        <v>53.783999999999999</v>
      </c>
    </row>
    <row r="105" spans="1:19" x14ac:dyDescent="0.25">
      <c r="A105" s="24">
        <f>tremor[[#This Row],[Date]]+tremor[[#This Row],[Time (UTC)]]</f>
        <v>43701.087870370371</v>
      </c>
      <c r="B105" s="8">
        <v>43701</v>
      </c>
      <c r="C105" s="9">
        <v>8.7870370370370376E-2</v>
      </c>
      <c r="D105" s="7">
        <v>53.784999999999997</v>
      </c>
      <c r="E105" s="7">
        <v>-2.964</v>
      </c>
      <c r="F105" s="16">
        <v>1</v>
      </c>
      <c r="G105" s="16">
        <v>-1.6</v>
      </c>
      <c r="H105" s="16"/>
      <c r="I105" s="18"/>
      <c r="K105" s="7">
        <f>IF(tremor[[#This Row],[Type]]="red",tremor[[#This Row],[Longitude]],0)</f>
        <v>0</v>
      </c>
      <c r="L105" s="7">
        <f>IF(tremor[[#This Row],[Type]]="Red",tremor[[#This Row],[Latitude]],0)</f>
        <v>0</v>
      </c>
      <c r="M105" s="11" t="str">
        <f>TEXT(tremor[[#This Row],[Date]],"d/mm")&amp;" , "&amp;TEXT(tremor[[#This Row],[Magnitude (ML)]],"0.0")&amp;"ML"</f>
        <v>24/08 , -1.6ML</v>
      </c>
      <c r="N105" s="7">
        <f>IF(tremor[[#This Row],[Type]]="amber",tremor[[#This Row],[Longitude]],0)</f>
        <v>0</v>
      </c>
      <c r="O105" s="7">
        <f>IF(tremor[[#This Row],[Type]]="Amber",tremor[[#This Row],[Latitude]],0)</f>
        <v>0</v>
      </c>
      <c r="P105" s="7">
        <f>IF(tremor[[#This Row],[Type]]="Trailing",tremor[[#This Row],[Longitude]],0)</f>
        <v>0</v>
      </c>
      <c r="Q105" s="7">
        <f>IF(tremor[[#This Row],[Type]]="Trailing",tremor[[#This Row],[Latitude]],0)</f>
        <v>0</v>
      </c>
      <c r="R105" s="7">
        <f>IF(tremor[[#This Row],[Type]]="",tremor[[#This Row],[Longitude]],0)</f>
        <v>-2.964</v>
      </c>
      <c r="S105" s="7">
        <f>IF(tremor[[#This Row],[Type]]="",tremor[[#This Row],[Latitude]],0)</f>
        <v>53.784999999999997</v>
      </c>
    </row>
    <row r="106" spans="1:19" x14ac:dyDescent="0.25">
      <c r="A106" s="24">
        <f>tremor[[#This Row],[Date]]+tremor[[#This Row],[Time (UTC)]]</f>
        <v>43701.087870370371</v>
      </c>
      <c r="B106" s="8">
        <v>43701</v>
      </c>
      <c r="C106" s="9">
        <v>8.7870370370370376E-2</v>
      </c>
      <c r="D106" s="7">
        <v>53.786999999999999</v>
      </c>
      <c r="E106" s="7">
        <v>-2.9649999999999999</v>
      </c>
      <c r="F106" s="16">
        <v>1</v>
      </c>
      <c r="G106" s="16">
        <v>-1.7</v>
      </c>
      <c r="H106" s="16"/>
      <c r="I106" s="18"/>
      <c r="K106" s="7">
        <f>IF(tremor[[#This Row],[Type]]="red",tremor[[#This Row],[Longitude]],0)</f>
        <v>0</v>
      </c>
      <c r="L106" s="7">
        <f>IF(tremor[[#This Row],[Type]]="Red",tremor[[#This Row],[Latitude]],0)</f>
        <v>0</v>
      </c>
      <c r="M106" s="11" t="str">
        <f>TEXT(tremor[[#This Row],[Date]],"d/mm")&amp;" , "&amp;TEXT(tremor[[#This Row],[Magnitude (ML)]],"0.0")&amp;"ML"</f>
        <v>24/08 , -1.7ML</v>
      </c>
      <c r="N106" s="7">
        <f>IF(tremor[[#This Row],[Type]]="amber",tremor[[#This Row],[Longitude]],0)</f>
        <v>0</v>
      </c>
      <c r="O106" s="7">
        <f>IF(tremor[[#This Row],[Type]]="Amber",tremor[[#This Row],[Latitude]],0)</f>
        <v>0</v>
      </c>
      <c r="P106" s="7">
        <f>IF(tremor[[#This Row],[Type]]="Trailing",tremor[[#This Row],[Longitude]],0)</f>
        <v>0</v>
      </c>
      <c r="Q106" s="7">
        <f>IF(tremor[[#This Row],[Type]]="Trailing",tremor[[#This Row],[Latitude]],0)</f>
        <v>0</v>
      </c>
      <c r="R106" s="7">
        <f>IF(tremor[[#This Row],[Type]]="",tremor[[#This Row],[Longitude]],0)</f>
        <v>-2.9649999999999999</v>
      </c>
      <c r="S106" s="7">
        <f>IF(tremor[[#This Row],[Type]]="",tremor[[#This Row],[Latitude]],0)</f>
        <v>53.786999999999999</v>
      </c>
    </row>
    <row r="107" spans="1:19" x14ac:dyDescent="0.25">
      <c r="A107" s="24">
        <f>tremor[[#This Row],[Date]]+tremor[[#This Row],[Time (UTC)]]</f>
        <v>43701.167442129627</v>
      </c>
      <c r="B107" s="8">
        <v>43701</v>
      </c>
      <c r="C107" s="9">
        <v>0.16744212962962965</v>
      </c>
      <c r="D107" s="7">
        <v>53.786999999999999</v>
      </c>
      <c r="E107" s="7">
        <v>-2.9609999999999999</v>
      </c>
      <c r="F107" s="16">
        <v>2</v>
      </c>
      <c r="G107" s="16">
        <v>0.5</v>
      </c>
      <c r="H107" s="16"/>
      <c r="I107" s="18" t="s">
        <v>34</v>
      </c>
      <c r="K107" s="7">
        <f>IF(tremor[[#This Row],[Type]]="red",tremor[[#This Row],[Longitude]],0)</f>
        <v>0</v>
      </c>
      <c r="L107" s="7">
        <f>IF(tremor[[#This Row],[Type]]="Red",tremor[[#This Row],[Latitude]],0)</f>
        <v>0</v>
      </c>
      <c r="M107" s="11" t="str">
        <f>TEXT(tremor[[#This Row],[Date]],"d/mm")&amp;" , "&amp;TEXT(tremor[[#This Row],[Magnitude (ML)]],"0.0")&amp;"ML"</f>
        <v>24/08 , 0.5ML</v>
      </c>
      <c r="N107" s="7">
        <f>IF(tremor[[#This Row],[Type]]="amber",tremor[[#This Row],[Longitude]],0)</f>
        <v>0</v>
      </c>
      <c r="O107" s="7">
        <f>IF(tremor[[#This Row],[Type]]="Amber",tremor[[#This Row],[Latitude]],0)</f>
        <v>0</v>
      </c>
      <c r="P107" s="7">
        <f>IF(tremor[[#This Row],[Type]]="Trailing",tremor[[#This Row],[Longitude]],0)</f>
        <v>-2.9609999999999999</v>
      </c>
      <c r="Q107" s="7">
        <f>IF(tremor[[#This Row],[Type]]="Trailing",tremor[[#This Row],[Latitude]],0)</f>
        <v>53.786999999999999</v>
      </c>
      <c r="R107" s="7">
        <f>IF(tremor[[#This Row],[Type]]="",tremor[[#This Row],[Longitude]],0)</f>
        <v>0</v>
      </c>
      <c r="S107" s="7">
        <f>IF(tremor[[#This Row],[Type]]="",tremor[[#This Row],[Latitude]],0)</f>
        <v>0</v>
      </c>
    </row>
    <row r="108" spans="1:19" x14ac:dyDescent="0.25">
      <c r="A108" s="24">
        <f>tremor[[#This Row],[Date]]+tremor[[#This Row],[Time (UTC)]]</f>
        <v>43701.22074074074</v>
      </c>
      <c r="B108" s="8">
        <v>43701</v>
      </c>
      <c r="C108" s="9">
        <v>0.22074074074074077</v>
      </c>
      <c r="D108" s="7">
        <v>53.783999999999999</v>
      </c>
      <c r="E108" s="7">
        <v>-2.964</v>
      </c>
      <c r="F108" s="16">
        <v>2</v>
      </c>
      <c r="G108" s="16">
        <v>-1.6</v>
      </c>
      <c r="H108" s="16"/>
      <c r="I108" s="18"/>
      <c r="K108" s="7">
        <f>IF(tremor[[#This Row],[Type]]="red",tremor[[#This Row],[Longitude]],0)</f>
        <v>0</v>
      </c>
      <c r="L108" s="7">
        <f>IF(tremor[[#This Row],[Type]]="Red",tremor[[#This Row],[Latitude]],0)</f>
        <v>0</v>
      </c>
      <c r="M108" s="11" t="str">
        <f>TEXT(tremor[[#This Row],[Date]],"d/mm")&amp;" , "&amp;TEXT(tremor[[#This Row],[Magnitude (ML)]],"0.0")&amp;"ML"</f>
        <v>24/08 , -1.6ML</v>
      </c>
      <c r="N108" s="7">
        <f>IF(tremor[[#This Row],[Type]]="amber",tremor[[#This Row],[Longitude]],0)</f>
        <v>0</v>
      </c>
      <c r="O108" s="7">
        <f>IF(tremor[[#This Row],[Type]]="Amber",tremor[[#This Row],[Latitude]],0)</f>
        <v>0</v>
      </c>
      <c r="P108" s="7">
        <f>IF(tremor[[#This Row],[Type]]="Trailing",tremor[[#This Row],[Longitude]],0)</f>
        <v>0</v>
      </c>
      <c r="Q108" s="7">
        <f>IF(tremor[[#This Row],[Type]]="Trailing",tremor[[#This Row],[Latitude]],0)</f>
        <v>0</v>
      </c>
      <c r="R108" s="7">
        <f>IF(tremor[[#This Row],[Type]]="",tremor[[#This Row],[Longitude]],0)</f>
        <v>-2.964</v>
      </c>
      <c r="S108" s="7">
        <f>IF(tremor[[#This Row],[Type]]="",tremor[[#This Row],[Latitude]],0)</f>
        <v>53.783999999999999</v>
      </c>
    </row>
    <row r="109" spans="1:19" x14ac:dyDescent="0.25">
      <c r="A109" s="24">
        <f>tremor[[#This Row],[Date]]+tremor[[#This Row],[Time (UTC)]]</f>
        <v>43701.350300925929</v>
      </c>
      <c r="B109" s="8">
        <v>43701</v>
      </c>
      <c r="C109" s="9">
        <v>0.35030092592592593</v>
      </c>
      <c r="D109" s="7">
        <v>53.786000000000001</v>
      </c>
      <c r="E109" s="7">
        <v>-2.968</v>
      </c>
      <c r="F109" s="16">
        <v>2</v>
      </c>
      <c r="G109" s="16">
        <v>-1.1000000000000001</v>
      </c>
      <c r="H109" s="16"/>
      <c r="I109" s="18"/>
      <c r="K109" s="7">
        <f>IF(tremor[[#This Row],[Type]]="red",tremor[[#This Row],[Longitude]],0)</f>
        <v>0</v>
      </c>
      <c r="L109" s="7">
        <f>IF(tremor[[#This Row],[Type]]="Red",tremor[[#This Row],[Latitude]],0)</f>
        <v>0</v>
      </c>
      <c r="M109" s="11" t="str">
        <f>TEXT(tremor[[#This Row],[Date]],"d/mm")&amp;" , "&amp;TEXT(tremor[[#This Row],[Magnitude (ML)]],"0.0")&amp;"ML"</f>
        <v>24/08 , -1.1ML</v>
      </c>
      <c r="N109" s="7">
        <f>IF(tremor[[#This Row],[Type]]="amber",tremor[[#This Row],[Longitude]],0)</f>
        <v>0</v>
      </c>
      <c r="O109" s="7">
        <f>IF(tremor[[#This Row],[Type]]="Amber",tremor[[#This Row],[Latitude]],0)</f>
        <v>0</v>
      </c>
      <c r="P109" s="7">
        <f>IF(tremor[[#This Row],[Type]]="Trailing",tremor[[#This Row],[Longitude]],0)</f>
        <v>0</v>
      </c>
      <c r="Q109" s="7">
        <f>IF(tremor[[#This Row],[Type]]="Trailing",tremor[[#This Row],[Latitude]],0)</f>
        <v>0</v>
      </c>
      <c r="R109" s="7">
        <f>IF(tremor[[#This Row],[Type]]="",tremor[[#This Row],[Longitude]],0)</f>
        <v>-2.968</v>
      </c>
      <c r="S109" s="7">
        <f>IF(tremor[[#This Row],[Type]]="",tremor[[#This Row],[Latitude]],0)</f>
        <v>53.786000000000001</v>
      </c>
    </row>
    <row r="110" spans="1:19" x14ac:dyDescent="0.25">
      <c r="A110" s="24">
        <f>tremor[[#This Row],[Date]]+tremor[[#This Row],[Time (UTC)]]</f>
        <v>43701.917766203704</v>
      </c>
      <c r="B110" s="8">
        <v>43701</v>
      </c>
      <c r="C110" s="9">
        <v>0.91776620370370365</v>
      </c>
      <c r="D110" s="7">
        <v>53.786999999999999</v>
      </c>
      <c r="E110" s="7">
        <v>-2.9620000000000002</v>
      </c>
      <c r="F110" s="16">
        <v>2</v>
      </c>
      <c r="G110" s="16">
        <v>2.1</v>
      </c>
      <c r="H110" s="16">
        <v>4</v>
      </c>
      <c r="I110" s="18" t="s">
        <v>34</v>
      </c>
      <c r="J110" s="5" t="s">
        <v>38</v>
      </c>
      <c r="K110" s="7">
        <f>IF(tremor[[#This Row],[Type]]="red",tremor[[#This Row],[Longitude]],0)</f>
        <v>0</v>
      </c>
      <c r="L110" s="7">
        <f>IF(tremor[[#This Row],[Type]]="Red",tremor[[#This Row],[Latitude]],0)</f>
        <v>0</v>
      </c>
      <c r="M110" s="11" t="str">
        <f>TEXT(tremor[[#This Row],[Date]],"d/mm")&amp;" , "&amp;TEXT(tremor[[#This Row],[Magnitude (ML)]],"0.0")&amp;"ML"</f>
        <v>24/08 , 2.1ML</v>
      </c>
      <c r="N110" s="7">
        <f>IF(tremor[[#This Row],[Type]]="amber",tremor[[#This Row],[Longitude]],0)</f>
        <v>0</v>
      </c>
      <c r="O110" s="7">
        <f>IF(tremor[[#This Row],[Type]]="Amber",tremor[[#This Row],[Latitude]],0)</f>
        <v>0</v>
      </c>
      <c r="P110" s="7">
        <f>IF(tremor[[#This Row],[Type]]="Trailing",tremor[[#This Row],[Longitude]],0)</f>
        <v>-2.9620000000000002</v>
      </c>
      <c r="Q110" s="7">
        <f>IF(tremor[[#This Row],[Type]]="Trailing",tremor[[#This Row],[Latitude]],0)</f>
        <v>53.786999999999999</v>
      </c>
      <c r="R110" s="7">
        <f>IF(tremor[[#This Row],[Type]]="",tremor[[#This Row],[Longitude]],0)</f>
        <v>0</v>
      </c>
      <c r="S110" s="7">
        <f>IF(tremor[[#This Row],[Type]]="",tremor[[#This Row],[Latitude]],0)</f>
        <v>0</v>
      </c>
    </row>
    <row r="111" spans="1:19" x14ac:dyDescent="0.25">
      <c r="A111" s="24">
        <f>tremor[[#This Row],[Date]]+tremor[[#This Row],[Time (UTC)]]</f>
        <v>43702.840324074074</v>
      </c>
      <c r="B111" s="8">
        <v>43702</v>
      </c>
      <c r="C111" s="9">
        <v>0.84032407407407417</v>
      </c>
      <c r="D111" s="7">
        <v>53.786000000000001</v>
      </c>
      <c r="E111" s="7">
        <v>-2.968</v>
      </c>
      <c r="F111" s="16">
        <v>2</v>
      </c>
      <c r="G111" s="19">
        <v>-1</v>
      </c>
      <c r="H111" s="16"/>
      <c r="I111" s="18"/>
      <c r="K111" s="7">
        <f>IF(tremor[[#This Row],[Type]]="red",tremor[[#This Row],[Longitude]],0)</f>
        <v>0</v>
      </c>
      <c r="L111" s="7">
        <f>IF(tremor[[#This Row],[Type]]="Red",tremor[[#This Row],[Latitude]],0)</f>
        <v>0</v>
      </c>
      <c r="M111" s="11" t="str">
        <f>TEXT(tremor[[#This Row],[Date]],"d/mm")&amp;" , "&amp;TEXT(tremor[[#This Row],[Magnitude (ML)]],"0.0")&amp;"ML"</f>
        <v>25/08 , -1.0ML</v>
      </c>
      <c r="N111" s="7">
        <f>IF(tremor[[#This Row],[Type]]="amber",tremor[[#This Row],[Longitude]],0)</f>
        <v>0</v>
      </c>
      <c r="O111" s="7">
        <f>IF(tremor[[#This Row],[Type]]="Amber",tremor[[#This Row],[Latitude]],0)</f>
        <v>0</v>
      </c>
      <c r="P111" s="7">
        <f>IF(tremor[[#This Row],[Type]]="Trailing",tremor[[#This Row],[Longitude]],0)</f>
        <v>0</v>
      </c>
      <c r="Q111" s="7">
        <f>IF(tremor[[#This Row],[Type]]="Trailing",tremor[[#This Row],[Latitude]],0)</f>
        <v>0</v>
      </c>
      <c r="R111" s="7">
        <f>IF(tremor[[#This Row],[Type]]="",tremor[[#This Row],[Longitude]],0)</f>
        <v>-2.968</v>
      </c>
      <c r="S111" s="7">
        <f>IF(tremor[[#This Row],[Type]]="",tremor[[#This Row],[Latitude]],0)</f>
        <v>53.786000000000001</v>
      </c>
    </row>
    <row r="112" spans="1:19" x14ac:dyDescent="0.25">
      <c r="A112" s="24">
        <f>tremor[[#This Row],[Date]]+tremor[[#This Row],[Time (UTC)]]</f>
        <v>43702.972500000003</v>
      </c>
      <c r="B112" s="8">
        <v>43702</v>
      </c>
      <c r="C112" s="9">
        <v>0.97250000000000003</v>
      </c>
      <c r="D112" s="7">
        <v>53.784999999999997</v>
      </c>
      <c r="E112" s="7">
        <v>-2.9660000000000002</v>
      </c>
      <c r="F112" s="16">
        <v>2</v>
      </c>
      <c r="G112" s="16">
        <v>-1.6</v>
      </c>
      <c r="H112" s="16"/>
      <c r="I112" s="18"/>
      <c r="K112" s="7">
        <f>IF(tremor[[#This Row],[Type]]="red",tremor[[#This Row],[Longitude]],0)</f>
        <v>0</v>
      </c>
      <c r="L112" s="7">
        <f>IF(tremor[[#This Row],[Type]]="Red",tremor[[#This Row],[Latitude]],0)</f>
        <v>0</v>
      </c>
      <c r="M112" s="11" t="str">
        <f>TEXT(tremor[[#This Row],[Date]],"d/mm")&amp;" , "&amp;TEXT(tremor[[#This Row],[Magnitude (ML)]],"0.0")&amp;"ML"</f>
        <v>25/08 , -1.6ML</v>
      </c>
      <c r="N112" s="7">
        <f>IF(tremor[[#This Row],[Type]]="amber",tremor[[#This Row],[Longitude]],0)</f>
        <v>0</v>
      </c>
      <c r="O112" s="7">
        <f>IF(tremor[[#This Row],[Type]]="Amber",tremor[[#This Row],[Latitude]],0)</f>
        <v>0</v>
      </c>
      <c r="P112" s="7">
        <f>IF(tremor[[#This Row],[Type]]="Trailing",tremor[[#This Row],[Longitude]],0)</f>
        <v>0</v>
      </c>
      <c r="Q112" s="7">
        <f>IF(tremor[[#This Row],[Type]]="Trailing",tremor[[#This Row],[Latitude]],0)</f>
        <v>0</v>
      </c>
      <c r="R112" s="7">
        <f>IF(tremor[[#This Row],[Type]]="",tremor[[#This Row],[Longitude]],0)</f>
        <v>-2.9660000000000002</v>
      </c>
      <c r="S112" s="7">
        <f>IF(tremor[[#This Row],[Type]]="",tremor[[#This Row],[Latitude]],0)</f>
        <v>53.784999999999997</v>
      </c>
    </row>
    <row r="113" spans="1:19" x14ac:dyDescent="0.25">
      <c r="A113" s="24">
        <f>tremor[[#This Row],[Date]]+tremor[[#This Row],[Time (UTC)]]</f>
        <v>43703.065034722225</v>
      </c>
      <c r="B113" s="8">
        <v>43703</v>
      </c>
      <c r="C113" s="9">
        <v>6.5034722222222216E-2</v>
      </c>
      <c r="D113" s="7">
        <v>53.783999999999999</v>
      </c>
      <c r="E113" s="7">
        <v>-2.968</v>
      </c>
      <c r="F113" s="16">
        <v>2</v>
      </c>
      <c r="G113" s="16">
        <v>-1.4</v>
      </c>
      <c r="H113" s="16"/>
      <c r="I113" s="18"/>
      <c r="K113" s="7">
        <f>IF(tremor[[#This Row],[Type]]="red",tremor[[#This Row],[Longitude]],0)</f>
        <v>0</v>
      </c>
      <c r="L113" s="7">
        <f>IF(tremor[[#This Row],[Type]]="Red",tremor[[#This Row],[Latitude]],0)</f>
        <v>0</v>
      </c>
      <c r="M113" s="11" t="str">
        <f>TEXT(tremor[[#This Row],[Date]],"d/mm")&amp;" , "&amp;TEXT(tremor[[#This Row],[Magnitude (ML)]],"0.0")&amp;"ML"</f>
        <v>26/08 , -1.4ML</v>
      </c>
      <c r="N113" s="7">
        <f>IF(tremor[[#This Row],[Type]]="amber",tremor[[#This Row],[Longitude]],0)</f>
        <v>0</v>
      </c>
      <c r="O113" s="7">
        <f>IF(tremor[[#This Row],[Type]]="Amber",tremor[[#This Row],[Latitude]],0)</f>
        <v>0</v>
      </c>
      <c r="P113" s="7">
        <f>IF(tremor[[#This Row],[Type]]="Trailing",tremor[[#This Row],[Longitude]],0)</f>
        <v>0</v>
      </c>
      <c r="Q113" s="7">
        <f>IF(tremor[[#This Row],[Type]]="Trailing",tremor[[#This Row],[Latitude]],0)</f>
        <v>0</v>
      </c>
      <c r="R113" s="7">
        <f>IF(tremor[[#This Row],[Type]]="",tremor[[#This Row],[Longitude]],0)</f>
        <v>-2.968</v>
      </c>
      <c r="S113" s="7">
        <f>IF(tremor[[#This Row],[Type]]="",tremor[[#This Row],[Latitude]],0)</f>
        <v>53.783999999999999</v>
      </c>
    </row>
    <row r="114" spans="1:19" x14ac:dyDescent="0.25">
      <c r="A114" s="24">
        <f>tremor[[#This Row],[Date]]+tremor[[#This Row],[Time (UTC)]]</f>
        <v>43703.152337962965</v>
      </c>
      <c r="B114" s="8">
        <v>43703</v>
      </c>
      <c r="C114" s="9">
        <v>0.15233796296296295</v>
      </c>
      <c r="D114" s="7">
        <v>53.784999999999997</v>
      </c>
      <c r="E114" s="7">
        <v>-2.9609999999999999</v>
      </c>
      <c r="F114" s="16">
        <v>2</v>
      </c>
      <c r="G114" s="16">
        <v>-1.3</v>
      </c>
      <c r="H114" s="16"/>
      <c r="I114" s="18"/>
      <c r="K114" s="7">
        <f>IF(tremor[[#This Row],[Type]]="red",tremor[[#This Row],[Longitude]],0)</f>
        <v>0</v>
      </c>
      <c r="L114" s="7">
        <f>IF(tremor[[#This Row],[Type]]="Red",tremor[[#This Row],[Latitude]],0)</f>
        <v>0</v>
      </c>
      <c r="M114" s="11" t="str">
        <f>TEXT(tremor[[#This Row],[Date]],"d/mm")&amp;" , "&amp;TEXT(tremor[[#This Row],[Magnitude (ML)]],"0.0")&amp;"ML"</f>
        <v>26/08 , -1.3ML</v>
      </c>
      <c r="N114" s="7">
        <f>IF(tremor[[#This Row],[Type]]="amber",tremor[[#This Row],[Longitude]],0)</f>
        <v>0</v>
      </c>
      <c r="O114" s="7">
        <f>IF(tremor[[#This Row],[Type]]="Amber",tremor[[#This Row],[Latitude]],0)</f>
        <v>0</v>
      </c>
      <c r="P114" s="7">
        <f>IF(tremor[[#This Row],[Type]]="Trailing",tremor[[#This Row],[Longitude]],0)</f>
        <v>0</v>
      </c>
      <c r="Q114" s="7">
        <f>IF(tremor[[#This Row],[Type]]="Trailing",tremor[[#This Row],[Latitude]],0)</f>
        <v>0</v>
      </c>
      <c r="R114" s="7">
        <f>IF(tremor[[#This Row],[Type]]="",tremor[[#This Row],[Longitude]],0)</f>
        <v>-2.9609999999999999</v>
      </c>
      <c r="S114" s="7">
        <f>IF(tremor[[#This Row],[Type]]="",tremor[[#This Row],[Latitude]],0)</f>
        <v>53.784999999999997</v>
      </c>
    </row>
    <row r="115" spans="1:19" x14ac:dyDescent="0.25">
      <c r="A115" s="24">
        <f>tremor[[#This Row],[Date]]+tremor[[#This Row],[Time (UTC)]]</f>
        <v>43703.313043981485</v>
      </c>
      <c r="B115" s="8">
        <v>43703</v>
      </c>
      <c r="C115" s="9">
        <v>0.31304398148148149</v>
      </c>
      <c r="D115" s="7">
        <v>53.786999999999999</v>
      </c>
      <c r="E115" s="7">
        <v>-2.964</v>
      </c>
      <c r="F115" s="16">
        <v>2</v>
      </c>
      <c r="G115" s="16">
        <v>2.9</v>
      </c>
      <c r="H115" s="16">
        <v>6</v>
      </c>
      <c r="I115" s="18" t="s">
        <v>34</v>
      </c>
      <c r="J115" s="5" t="s">
        <v>38</v>
      </c>
      <c r="K115" s="7">
        <f>IF(tremor[[#This Row],[Type]]="red",tremor[[#This Row],[Longitude]],0)</f>
        <v>0</v>
      </c>
      <c r="L115" s="7">
        <f>IF(tremor[[#This Row],[Type]]="Red",tremor[[#This Row],[Latitude]],0)</f>
        <v>0</v>
      </c>
      <c r="M115" s="11" t="str">
        <f>TEXT(tremor[[#This Row],[Date]],"d/mm")&amp;" , "&amp;TEXT(tremor[[#This Row],[Magnitude (ML)]],"0.0")&amp;"ML"</f>
        <v>26/08 , 2.9ML</v>
      </c>
      <c r="N115" s="7">
        <f>IF(tremor[[#This Row],[Type]]="amber",tremor[[#This Row],[Longitude]],0)</f>
        <v>0</v>
      </c>
      <c r="O115" s="7">
        <f>IF(tremor[[#This Row],[Type]]="Amber",tremor[[#This Row],[Latitude]],0)</f>
        <v>0</v>
      </c>
      <c r="P115" s="7">
        <f>IF(tremor[[#This Row],[Type]]="Trailing",tremor[[#This Row],[Longitude]],0)</f>
        <v>-2.964</v>
      </c>
      <c r="Q115" s="7">
        <f>IF(tremor[[#This Row],[Type]]="Trailing",tremor[[#This Row],[Latitude]],0)</f>
        <v>53.786999999999999</v>
      </c>
      <c r="R115" s="7">
        <f>IF(tremor[[#This Row],[Type]]="",tremor[[#This Row],[Longitude]],0)</f>
        <v>0</v>
      </c>
      <c r="S115" s="7">
        <f>IF(tremor[[#This Row],[Type]]="",tremor[[#This Row],[Latitude]],0)</f>
        <v>0</v>
      </c>
    </row>
    <row r="116" spans="1:19" x14ac:dyDescent="0.25">
      <c r="A116" s="24">
        <f>tremor[[#This Row],[Date]]+tremor[[#This Row],[Time (UTC)]]</f>
        <v>43703.325972222221</v>
      </c>
      <c r="B116" s="8">
        <v>43703</v>
      </c>
      <c r="C116" s="9">
        <v>0.32597222222222222</v>
      </c>
      <c r="D116" s="7">
        <v>53.783999999999999</v>
      </c>
      <c r="E116" s="7">
        <v>-2.9670000000000001</v>
      </c>
      <c r="F116" s="16">
        <v>2</v>
      </c>
      <c r="G116" s="16">
        <v>-1.3</v>
      </c>
      <c r="H116" s="16"/>
      <c r="I116" s="18"/>
      <c r="K116" s="7">
        <f>IF(tremor[[#This Row],[Type]]="red",tremor[[#This Row],[Longitude]],0)</f>
        <v>0</v>
      </c>
      <c r="L116" s="7">
        <f>IF(tremor[[#This Row],[Type]]="Red",tremor[[#This Row],[Latitude]],0)</f>
        <v>0</v>
      </c>
      <c r="M116" s="11" t="str">
        <f>TEXT(tremor[[#This Row],[Date]],"d/mm")&amp;" , "&amp;TEXT(tremor[[#This Row],[Magnitude (ML)]],"0.0")&amp;"ML"</f>
        <v>26/08 , -1.3ML</v>
      </c>
      <c r="N116" s="7">
        <f>IF(tremor[[#This Row],[Type]]="amber",tremor[[#This Row],[Longitude]],0)</f>
        <v>0</v>
      </c>
      <c r="O116" s="7">
        <f>IF(tremor[[#This Row],[Type]]="Amber",tremor[[#This Row],[Latitude]],0)</f>
        <v>0</v>
      </c>
      <c r="P116" s="7">
        <f>IF(tremor[[#This Row],[Type]]="Trailing",tremor[[#This Row],[Longitude]],0)</f>
        <v>0</v>
      </c>
      <c r="Q116" s="7">
        <f>IF(tremor[[#This Row],[Type]]="Trailing",tremor[[#This Row],[Latitude]],0)</f>
        <v>0</v>
      </c>
      <c r="R116" s="7">
        <f>IF(tremor[[#This Row],[Type]]="",tremor[[#This Row],[Longitude]],0)</f>
        <v>-2.9670000000000001</v>
      </c>
      <c r="S116" s="7">
        <f>IF(tremor[[#This Row],[Type]]="",tremor[[#This Row],[Latitude]],0)</f>
        <v>53.783999999999999</v>
      </c>
    </row>
    <row r="117" spans="1:19" x14ac:dyDescent="0.25">
      <c r="A117" s="24">
        <f>tremor[[#This Row],[Date]]+tremor[[#This Row],[Time (UTC)]]</f>
        <v>43703.394687499997</v>
      </c>
      <c r="B117" s="8">
        <v>43703</v>
      </c>
      <c r="C117" s="9">
        <v>0.39468750000000002</v>
      </c>
      <c r="D117" s="7">
        <v>53.786999999999999</v>
      </c>
      <c r="E117" s="7">
        <v>-2.9660000000000002</v>
      </c>
      <c r="F117" s="16">
        <v>1</v>
      </c>
      <c r="G117" s="19">
        <v>-1</v>
      </c>
      <c r="H117" s="16"/>
      <c r="I117" s="18"/>
      <c r="K117" s="7">
        <f>IF(tremor[[#This Row],[Type]]="red",tremor[[#This Row],[Longitude]],0)</f>
        <v>0</v>
      </c>
      <c r="L117" s="7">
        <f>IF(tremor[[#This Row],[Type]]="Red",tremor[[#This Row],[Latitude]],0)</f>
        <v>0</v>
      </c>
      <c r="M117" s="11" t="str">
        <f>TEXT(tremor[[#This Row],[Date]],"d/mm")&amp;" , "&amp;TEXT(tremor[[#This Row],[Magnitude (ML)]],"0.0")&amp;"ML"</f>
        <v>26/08 , -1.0ML</v>
      </c>
      <c r="N117" s="7">
        <f>IF(tremor[[#This Row],[Type]]="amber",tremor[[#This Row],[Longitude]],0)</f>
        <v>0</v>
      </c>
      <c r="O117" s="7">
        <f>IF(tremor[[#This Row],[Type]]="Amber",tremor[[#This Row],[Latitude]],0)</f>
        <v>0</v>
      </c>
      <c r="P117" s="7">
        <f>IF(tremor[[#This Row],[Type]]="Trailing",tremor[[#This Row],[Longitude]],0)</f>
        <v>0</v>
      </c>
      <c r="Q117" s="7">
        <f>IF(tremor[[#This Row],[Type]]="Trailing",tremor[[#This Row],[Latitude]],0)</f>
        <v>0</v>
      </c>
      <c r="R117" s="7">
        <f>IF(tremor[[#This Row],[Type]]="",tremor[[#This Row],[Longitude]],0)</f>
        <v>-2.9660000000000002</v>
      </c>
      <c r="S117" s="7">
        <f>IF(tremor[[#This Row],[Type]]="",tremor[[#This Row],[Latitude]],0)</f>
        <v>53.786999999999999</v>
      </c>
    </row>
    <row r="118" spans="1:19" x14ac:dyDescent="0.25">
      <c r="A118" s="24">
        <f>tremor[[#This Row],[Date]]+tremor[[#This Row],[Time (UTC)]]</f>
        <v>43703.413854166669</v>
      </c>
      <c r="B118" s="8">
        <v>43703</v>
      </c>
      <c r="C118" s="9">
        <v>0.41385416666666663</v>
      </c>
      <c r="D118" s="7">
        <v>53.786000000000001</v>
      </c>
      <c r="E118" s="7">
        <v>-2.964</v>
      </c>
      <c r="F118" s="16">
        <v>2</v>
      </c>
      <c r="G118" s="19">
        <v>-1</v>
      </c>
      <c r="H118" s="16"/>
      <c r="I118" s="18"/>
      <c r="K118" s="7">
        <f>IF(tremor[[#This Row],[Type]]="red",tremor[[#This Row],[Longitude]],0)</f>
        <v>0</v>
      </c>
      <c r="L118" s="7">
        <f>IF(tremor[[#This Row],[Type]]="Red",tremor[[#This Row],[Latitude]],0)</f>
        <v>0</v>
      </c>
      <c r="M118" s="11" t="str">
        <f>TEXT(tremor[[#This Row],[Date]],"d/mm")&amp;" , "&amp;TEXT(tremor[[#This Row],[Magnitude (ML)]],"0.0")&amp;"ML"</f>
        <v>26/08 , -1.0ML</v>
      </c>
      <c r="N118" s="7">
        <f>IF(tremor[[#This Row],[Type]]="amber",tremor[[#This Row],[Longitude]],0)</f>
        <v>0</v>
      </c>
      <c r="O118" s="7">
        <f>IF(tremor[[#This Row],[Type]]="Amber",tremor[[#This Row],[Latitude]],0)</f>
        <v>0</v>
      </c>
      <c r="P118" s="7">
        <f>IF(tremor[[#This Row],[Type]]="Trailing",tremor[[#This Row],[Longitude]],0)</f>
        <v>0</v>
      </c>
      <c r="Q118" s="7">
        <f>IF(tremor[[#This Row],[Type]]="Trailing",tremor[[#This Row],[Latitude]],0)</f>
        <v>0</v>
      </c>
      <c r="R118" s="7">
        <f>IF(tremor[[#This Row],[Type]]="",tremor[[#This Row],[Longitude]],0)</f>
        <v>-2.964</v>
      </c>
      <c r="S118" s="7">
        <f>IF(tremor[[#This Row],[Type]]="",tremor[[#This Row],[Latitude]],0)</f>
        <v>53.786000000000001</v>
      </c>
    </row>
    <row r="119" spans="1:19" x14ac:dyDescent="0.25">
      <c r="A119" s="24">
        <f>tremor[[#This Row],[Date]]+tremor[[#This Row],[Time (UTC)]]</f>
        <v>43703.577407407407</v>
      </c>
      <c r="B119" s="8">
        <v>43703</v>
      </c>
      <c r="C119" s="9">
        <v>0.57740740740740748</v>
      </c>
      <c r="D119" s="7">
        <v>53.781999999999996</v>
      </c>
      <c r="E119" s="7">
        <v>-2.9660000000000002</v>
      </c>
      <c r="F119" s="16">
        <v>2</v>
      </c>
      <c r="G119" s="16">
        <v>-1.4</v>
      </c>
      <c r="H119" s="16"/>
      <c r="I119" s="18"/>
      <c r="K119" s="7">
        <f>IF(tremor[[#This Row],[Type]]="red",tremor[[#This Row],[Longitude]],0)</f>
        <v>0</v>
      </c>
      <c r="L119" s="7">
        <f>IF(tremor[[#This Row],[Type]]="Red",tremor[[#This Row],[Latitude]],0)</f>
        <v>0</v>
      </c>
      <c r="M119" s="11" t="str">
        <f>TEXT(tremor[[#This Row],[Date]],"d/mm")&amp;" , "&amp;TEXT(tremor[[#This Row],[Magnitude (ML)]],"0.0")&amp;"ML"</f>
        <v>26/08 , -1.4ML</v>
      </c>
      <c r="N119" s="7">
        <f>IF(tremor[[#This Row],[Type]]="amber",tremor[[#This Row],[Longitude]],0)</f>
        <v>0</v>
      </c>
      <c r="O119" s="7">
        <f>IF(tremor[[#This Row],[Type]]="Amber",tremor[[#This Row],[Latitude]],0)</f>
        <v>0</v>
      </c>
      <c r="P119" s="7">
        <f>IF(tremor[[#This Row],[Type]]="Trailing",tremor[[#This Row],[Longitude]],0)</f>
        <v>0</v>
      </c>
      <c r="Q119" s="7">
        <f>IF(tremor[[#This Row],[Type]]="Trailing",tremor[[#This Row],[Latitude]],0)</f>
        <v>0</v>
      </c>
      <c r="R119" s="7">
        <f>IF(tremor[[#This Row],[Type]]="",tremor[[#This Row],[Longitude]],0)</f>
        <v>-2.9660000000000002</v>
      </c>
      <c r="S119" s="7">
        <f>IF(tremor[[#This Row],[Type]]="",tremor[[#This Row],[Latitude]],0)</f>
        <v>53.781999999999996</v>
      </c>
    </row>
    <row r="120" spans="1:19" x14ac:dyDescent="0.25">
      <c r="A120" s="24">
        <f>tremor[[#This Row],[Date]]+tremor[[#This Row],[Time (UTC)]]</f>
        <v>43703.577766203707</v>
      </c>
      <c r="B120" s="8">
        <v>43703</v>
      </c>
      <c r="C120" s="9">
        <v>0.57776620370370368</v>
      </c>
      <c r="D120" s="7">
        <v>53.786000000000001</v>
      </c>
      <c r="E120" s="7">
        <v>-2.9649999999999999</v>
      </c>
      <c r="F120" s="16">
        <v>2</v>
      </c>
      <c r="G120" s="16">
        <v>-0.2</v>
      </c>
      <c r="H120" s="16"/>
      <c r="I120" s="18"/>
      <c r="K120" s="7">
        <f>IF(tremor[[#This Row],[Type]]="red",tremor[[#This Row],[Longitude]],0)</f>
        <v>0</v>
      </c>
      <c r="L120" s="7">
        <f>IF(tremor[[#This Row],[Type]]="Red",tremor[[#This Row],[Latitude]],0)</f>
        <v>0</v>
      </c>
      <c r="M120" s="11" t="str">
        <f>TEXT(tremor[[#This Row],[Date]],"d/mm")&amp;" , "&amp;TEXT(tremor[[#This Row],[Magnitude (ML)]],"0.0")&amp;"ML"</f>
        <v>26/08 , -0.2ML</v>
      </c>
      <c r="N120" s="7">
        <f>IF(tremor[[#This Row],[Type]]="amber",tremor[[#This Row],[Longitude]],0)</f>
        <v>0</v>
      </c>
      <c r="O120" s="7">
        <f>IF(tremor[[#This Row],[Type]]="Amber",tremor[[#This Row],[Latitude]],0)</f>
        <v>0</v>
      </c>
      <c r="P120" s="7">
        <f>IF(tremor[[#This Row],[Type]]="Trailing",tremor[[#This Row],[Longitude]],0)</f>
        <v>0</v>
      </c>
      <c r="Q120" s="7">
        <f>IF(tremor[[#This Row],[Type]]="Trailing",tremor[[#This Row],[Latitude]],0)</f>
        <v>0</v>
      </c>
      <c r="R120" s="7">
        <f>IF(tremor[[#This Row],[Type]]="",tremor[[#This Row],[Longitude]],0)</f>
        <v>-2.9649999999999999</v>
      </c>
      <c r="S120" s="7">
        <f>IF(tremor[[#This Row],[Type]]="",tremor[[#This Row],[Latitude]],0)</f>
        <v>53.786000000000001</v>
      </c>
    </row>
    <row r="121" spans="1:19" x14ac:dyDescent="0.25">
      <c r="A121" s="24">
        <f>tremor[[#This Row],[Date]]+tremor[[#This Row],[Time (UTC)]]</f>
        <v>43703.887835648151</v>
      </c>
      <c r="B121" s="8">
        <v>43703</v>
      </c>
      <c r="C121" s="9">
        <v>0.88783564814814808</v>
      </c>
      <c r="D121" s="7">
        <v>53.786999999999999</v>
      </c>
      <c r="E121" s="7">
        <v>-2.96</v>
      </c>
      <c r="F121" s="16">
        <v>2</v>
      </c>
      <c r="G121" s="19">
        <v>1</v>
      </c>
      <c r="H121" s="16">
        <v>2</v>
      </c>
      <c r="I121" s="18" t="s">
        <v>34</v>
      </c>
      <c r="J121" s="5" t="s">
        <v>38</v>
      </c>
      <c r="K121" s="7">
        <f>IF(tremor[[#This Row],[Type]]="red",tremor[[#This Row],[Longitude]],0)</f>
        <v>0</v>
      </c>
      <c r="L121" s="7">
        <f>IF(tremor[[#This Row],[Type]]="Red",tremor[[#This Row],[Latitude]],0)</f>
        <v>0</v>
      </c>
      <c r="M121" s="11" t="str">
        <f>TEXT(tremor[[#This Row],[Date]],"d/mm")&amp;" , "&amp;TEXT(tremor[[#This Row],[Magnitude (ML)]],"0.0")&amp;"ML"</f>
        <v>26/08 , 1.0ML</v>
      </c>
      <c r="N121" s="7">
        <f>IF(tremor[[#This Row],[Type]]="amber",tremor[[#This Row],[Longitude]],0)</f>
        <v>0</v>
      </c>
      <c r="O121" s="7">
        <f>IF(tremor[[#This Row],[Type]]="Amber",tremor[[#This Row],[Latitude]],0)</f>
        <v>0</v>
      </c>
      <c r="P121" s="7">
        <f>IF(tremor[[#This Row],[Type]]="Trailing",tremor[[#This Row],[Longitude]],0)</f>
        <v>-2.96</v>
      </c>
      <c r="Q121" s="7">
        <f>IF(tremor[[#This Row],[Type]]="Trailing",tremor[[#This Row],[Latitude]],0)</f>
        <v>53.786999999999999</v>
      </c>
      <c r="R121" s="7">
        <f>IF(tremor[[#This Row],[Type]]="",tremor[[#This Row],[Longitude]],0)</f>
        <v>0</v>
      </c>
      <c r="S121" s="7">
        <f>IF(tremor[[#This Row],[Type]]="",tremor[[#This Row],[Latitude]],0)</f>
        <v>0</v>
      </c>
    </row>
    <row r="122" spans="1:19" x14ac:dyDescent="0.25">
      <c r="A122" s="24">
        <f>tremor[[#This Row],[Date]]+tremor[[#This Row],[Time (UTC)]]</f>
        <v>43704.171284722222</v>
      </c>
      <c r="B122" s="8">
        <v>43704</v>
      </c>
      <c r="C122" s="9">
        <v>0.17128472222222224</v>
      </c>
      <c r="D122" s="7">
        <v>53.786000000000001</v>
      </c>
      <c r="E122" s="7">
        <v>-2.9649999999999999</v>
      </c>
      <c r="F122" s="16">
        <v>2</v>
      </c>
      <c r="G122" s="16">
        <v>-0.8</v>
      </c>
      <c r="H122" s="16"/>
      <c r="I122" s="18"/>
      <c r="K122" s="7">
        <f>IF(tremor[[#This Row],[Type]]="red",tremor[[#This Row],[Longitude]],0)</f>
        <v>0</v>
      </c>
      <c r="L122" s="7">
        <f>IF(tremor[[#This Row],[Type]]="Red",tremor[[#This Row],[Latitude]],0)</f>
        <v>0</v>
      </c>
      <c r="M122" s="11" t="str">
        <f>TEXT(tremor[[#This Row],[Date]],"d/mm")&amp;" , "&amp;TEXT(tremor[[#This Row],[Magnitude (ML)]],"0.0")&amp;"ML"</f>
        <v>27/08 , -0.8ML</v>
      </c>
      <c r="N122" s="7">
        <f>IF(tremor[[#This Row],[Type]]="amber",tremor[[#This Row],[Longitude]],0)</f>
        <v>0</v>
      </c>
      <c r="O122" s="7">
        <f>IF(tremor[[#This Row],[Type]]="Amber",tremor[[#This Row],[Latitude]],0)</f>
        <v>0</v>
      </c>
      <c r="P122" s="7">
        <f>IF(tremor[[#This Row],[Type]]="Trailing",tremor[[#This Row],[Longitude]],0)</f>
        <v>0</v>
      </c>
      <c r="Q122" s="7">
        <f>IF(tremor[[#This Row],[Type]]="Trailing",tremor[[#This Row],[Latitude]],0)</f>
        <v>0</v>
      </c>
      <c r="R122" s="7">
        <f>IF(tremor[[#This Row],[Type]]="",tremor[[#This Row],[Longitude]],0)</f>
        <v>-2.9649999999999999</v>
      </c>
      <c r="S122" s="7">
        <f>IF(tremor[[#This Row],[Type]]="",tremor[[#This Row],[Latitude]],0)</f>
        <v>53.786000000000001</v>
      </c>
    </row>
    <row r="123" spans="1:19" x14ac:dyDescent="0.25">
      <c r="A123" s="24">
        <f>tremor[[#This Row],[Date]]+tremor[[#This Row],[Time (UTC)]]</f>
        <v>43704.288194444445</v>
      </c>
      <c r="B123" s="8">
        <v>43704</v>
      </c>
      <c r="C123" s="9">
        <v>0.28819444444444448</v>
      </c>
      <c r="D123" s="7">
        <v>53.786999999999999</v>
      </c>
      <c r="E123" s="7">
        <v>-2.9590000000000001</v>
      </c>
      <c r="F123" s="16">
        <v>2</v>
      </c>
      <c r="G123" s="16">
        <v>0.5</v>
      </c>
      <c r="H123" s="16">
        <v>2</v>
      </c>
      <c r="I123" s="18" t="s">
        <v>34</v>
      </c>
      <c r="J123" s="5" t="s">
        <v>38</v>
      </c>
      <c r="K123" s="7">
        <f>IF(tremor[[#This Row],[Type]]="red",tremor[[#This Row],[Longitude]],0)</f>
        <v>0</v>
      </c>
      <c r="L123" s="7">
        <f>IF(tremor[[#This Row],[Type]]="Red",tremor[[#This Row],[Latitude]],0)</f>
        <v>0</v>
      </c>
      <c r="M123" s="11" t="str">
        <f>TEXT(tremor[[#This Row],[Date]],"d/mm")&amp;" , "&amp;TEXT(tremor[[#This Row],[Magnitude (ML)]],"0.0")&amp;"ML"</f>
        <v>27/08 , 0.5ML</v>
      </c>
      <c r="N123" s="7">
        <f>IF(tremor[[#This Row],[Type]]="amber",tremor[[#This Row],[Longitude]],0)</f>
        <v>0</v>
      </c>
      <c r="O123" s="7">
        <f>IF(tremor[[#This Row],[Type]]="Amber",tremor[[#This Row],[Latitude]],0)</f>
        <v>0</v>
      </c>
      <c r="P123" s="7">
        <f>IF(tremor[[#This Row],[Type]]="Trailing",tremor[[#This Row],[Longitude]],0)</f>
        <v>-2.9590000000000001</v>
      </c>
      <c r="Q123" s="7">
        <f>IF(tremor[[#This Row],[Type]]="Trailing",tremor[[#This Row],[Latitude]],0)</f>
        <v>53.786999999999999</v>
      </c>
      <c r="R123" s="7">
        <f>IF(tremor[[#This Row],[Type]]="",tremor[[#This Row],[Longitude]],0)</f>
        <v>0</v>
      </c>
      <c r="S123" s="7">
        <f>IF(tremor[[#This Row],[Type]]="",tremor[[#This Row],[Latitude]],0)</f>
        <v>0</v>
      </c>
    </row>
    <row r="124" spans="1:19" x14ac:dyDescent="0.25">
      <c r="A124" s="24">
        <f>tremor[[#This Row],[Date]]+tremor[[#This Row],[Time (UTC)]]</f>
        <v>43704.297106481485</v>
      </c>
      <c r="B124" s="8">
        <v>43704</v>
      </c>
      <c r="C124" s="9">
        <v>0.2971064814814815</v>
      </c>
      <c r="D124" s="7">
        <v>53.786999999999999</v>
      </c>
      <c r="E124" s="7">
        <v>-2.9670000000000001</v>
      </c>
      <c r="F124" s="16">
        <v>2</v>
      </c>
      <c r="G124" s="16">
        <v>-0.6</v>
      </c>
      <c r="H124" s="16"/>
      <c r="I124" s="18"/>
      <c r="K124" s="7">
        <f>IF(tremor[[#This Row],[Type]]="red",tremor[[#This Row],[Longitude]],0)</f>
        <v>0</v>
      </c>
      <c r="L124" s="7">
        <f>IF(tremor[[#This Row],[Type]]="Red",tremor[[#This Row],[Latitude]],0)</f>
        <v>0</v>
      </c>
      <c r="M124" s="11" t="str">
        <f>TEXT(tremor[[#This Row],[Date]],"d/mm")&amp;" , "&amp;TEXT(tremor[[#This Row],[Magnitude (ML)]],"0.0")&amp;"ML"</f>
        <v>27/08 , -0.6ML</v>
      </c>
      <c r="N124" s="7">
        <f>IF(tremor[[#This Row],[Type]]="amber",tremor[[#This Row],[Longitude]],0)</f>
        <v>0</v>
      </c>
      <c r="O124" s="7">
        <f>IF(tremor[[#This Row],[Type]]="Amber",tremor[[#This Row],[Latitude]],0)</f>
        <v>0</v>
      </c>
      <c r="P124" s="7">
        <f>IF(tremor[[#This Row],[Type]]="Trailing",tremor[[#This Row],[Longitude]],0)</f>
        <v>0</v>
      </c>
      <c r="Q124" s="7">
        <f>IF(tremor[[#This Row],[Type]]="Trailing",tremor[[#This Row],[Latitude]],0)</f>
        <v>0</v>
      </c>
      <c r="R124" s="7">
        <f>IF(tremor[[#This Row],[Type]]="",tremor[[#This Row],[Longitude]],0)</f>
        <v>-2.9670000000000001</v>
      </c>
      <c r="S124" s="7">
        <f>IF(tremor[[#This Row],[Type]]="",tremor[[#This Row],[Latitude]],0)</f>
        <v>53.786999999999999</v>
      </c>
    </row>
    <row r="125" spans="1:19" x14ac:dyDescent="0.25">
      <c r="A125" s="24">
        <f>tremor[[#This Row],[Date]]+tremor[[#This Row],[Time (UTC)]]</f>
        <v>43704.36954861111</v>
      </c>
      <c r="B125" s="8">
        <v>43704</v>
      </c>
      <c r="C125" s="9">
        <v>0.36954861111111109</v>
      </c>
      <c r="D125" s="7">
        <v>53.784999999999997</v>
      </c>
      <c r="E125" s="7">
        <v>-2.964</v>
      </c>
      <c r="F125" s="16">
        <v>2</v>
      </c>
      <c r="G125" s="16">
        <v>0.2</v>
      </c>
      <c r="H125" s="16"/>
      <c r="I125" s="18" t="s">
        <v>34</v>
      </c>
      <c r="K125" s="7">
        <f>IF(tremor[[#This Row],[Type]]="red",tremor[[#This Row],[Longitude]],0)</f>
        <v>0</v>
      </c>
      <c r="L125" s="7">
        <f>IF(tremor[[#This Row],[Type]]="Red",tremor[[#This Row],[Latitude]],0)</f>
        <v>0</v>
      </c>
      <c r="M125" s="11" t="str">
        <f>TEXT(tremor[[#This Row],[Date]],"d/mm")&amp;" , "&amp;TEXT(tremor[[#This Row],[Magnitude (ML)]],"0.0")&amp;"ML"</f>
        <v>27/08 , 0.2ML</v>
      </c>
      <c r="N125" s="7">
        <f>IF(tremor[[#This Row],[Type]]="amber",tremor[[#This Row],[Longitude]],0)</f>
        <v>0</v>
      </c>
      <c r="O125" s="7">
        <f>IF(tremor[[#This Row],[Type]]="Amber",tremor[[#This Row],[Latitude]],0)</f>
        <v>0</v>
      </c>
      <c r="P125" s="7">
        <f>IF(tremor[[#This Row],[Type]]="Trailing",tremor[[#This Row],[Longitude]],0)</f>
        <v>-2.964</v>
      </c>
      <c r="Q125" s="7">
        <f>IF(tremor[[#This Row],[Type]]="Trailing",tremor[[#This Row],[Latitude]],0)</f>
        <v>53.784999999999997</v>
      </c>
      <c r="R125" s="7">
        <f>IF(tremor[[#This Row],[Type]]="",tremor[[#This Row],[Longitude]],0)</f>
        <v>0</v>
      </c>
      <c r="S125" s="7">
        <f>IF(tremor[[#This Row],[Type]]="",tremor[[#This Row],[Latitude]],0)</f>
        <v>0</v>
      </c>
    </row>
    <row r="126" spans="1:19" x14ac:dyDescent="0.25">
      <c r="A126" s="24">
        <f>tremor[[#This Row],[Date]]+tremor[[#This Row],[Time (UTC)]]</f>
        <v>43704.491585648146</v>
      </c>
      <c r="B126" s="8">
        <v>43704</v>
      </c>
      <c r="C126" s="9">
        <v>0.49158564814814815</v>
      </c>
      <c r="D126" s="7">
        <v>53.786999999999999</v>
      </c>
      <c r="E126" s="7">
        <v>-2.9649999999999999</v>
      </c>
      <c r="F126" s="16">
        <v>1</v>
      </c>
      <c r="G126" s="16">
        <v>-0.8</v>
      </c>
      <c r="H126" s="16"/>
      <c r="I126" s="18"/>
      <c r="K126" s="7">
        <f>IF(tremor[[#This Row],[Type]]="red",tremor[[#This Row],[Longitude]],0)</f>
        <v>0</v>
      </c>
      <c r="L126" s="7">
        <f>IF(tremor[[#This Row],[Type]]="Red",tremor[[#This Row],[Latitude]],0)</f>
        <v>0</v>
      </c>
      <c r="M126" s="11" t="str">
        <f>TEXT(tremor[[#This Row],[Date]],"d/mm")&amp;" , "&amp;TEXT(tremor[[#This Row],[Magnitude (ML)]],"0.0")&amp;"ML"</f>
        <v>27/08 , -0.8ML</v>
      </c>
      <c r="N126" s="7">
        <f>IF(tremor[[#This Row],[Type]]="amber",tremor[[#This Row],[Longitude]],0)</f>
        <v>0</v>
      </c>
      <c r="O126" s="7">
        <f>IF(tremor[[#This Row],[Type]]="Amber",tremor[[#This Row],[Latitude]],0)</f>
        <v>0</v>
      </c>
      <c r="P126" s="7">
        <f>IF(tremor[[#This Row],[Type]]="Trailing",tremor[[#This Row],[Longitude]],0)</f>
        <v>0</v>
      </c>
      <c r="Q126" s="7">
        <f>IF(tremor[[#This Row],[Type]]="Trailing",tremor[[#This Row],[Latitude]],0)</f>
        <v>0</v>
      </c>
      <c r="R126" s="7">
        <f>IF(tremor[[#This Row],[Type]]="",tremor[[#This Row],[Longitude]],0)</f>
        <v>-2.9649999999999999</v>
      </c>
      <c r="S126" s="7">
        <f>IF(tremor[[#This Row],[Type]]="",tremor[[#This Row],[Latitude]],0)</f>
        <v>53.786999999999999</v>
      </c>
    </row>
    <row r="127" spans="1:19" x14ac:dyDescent="0.25">
      <c r="A127" s="24">
        <f>tremor[[#This Row],[Date]]+tremor[[#This Row],[Time (UTC)]]</f>
        <v>43704.621064814812</v>
      </c>
      <c r="B127" s="8">
        <v>43704</v>
      </c>
      <c r="C127" s="9">
        <v>0.62106481481481479</v>
      </c>
      <c r="D127" s="7">
        <v>53.784999999999997</v>
      </c>
      <c r="E127" s="7">
        <v>-2.9670000000000001</v>
      </c>
      <c r="F127" s="16">
        <v>2</v>
      </c>
      <c r="G127" s="16">
        <v>-0.7</v>
      </c>
      <c r="H127" s="16"/>
      <c r="I127" s="18"/>
      <c r="K127" s="7">
        <f>IF(tremor[[#This Row],[Type]]="red",tremor[[#This Row],[Longitude]],0)</f>
        <v>0</v>
      </c>
      <c r="L127" s="7">
        <f>IF(tremor[[#This Row],[Type]]="Red",tremor[[#This Row],[Latitude]],0)</f>
        <v>0</v>
      </c>
      <c r="M127" s="11" t="str">
        <f>TEXT(tremor[[#This Row],[Date]],"d/mm")&amp;" , "&amp;TEXT(tremor[[#This Row],[Magnitude (ML)]],"0.0")&amp;"ML"</f>
        <v>27/08 , -0.7ML</v>
      </c>
      <c r="N127" s="7">
        <f>IF(tremor[[#This Row],[Type]]="amber",tremor[[#This Row],[Longitude]],0)</f>
        <v>0</v>
      </c>
      <c r="O127" s="7">
        <f>IF(tremor[[#This Row],[Type]]="Amber",tremor[[#This Row],[Latitude]],0)</f>
        <v>0</v>
      </c>
      <c r="P127" s="7">
        <f>IF(tremor[[#This Row],[Type]]="Trailing",tremor[[#This Row],[Longitude]],0)</f>
        <v>0</v>
      </c>
      <c r="Q127" s="7">
        <f>IF(tremor[[#This Row],[Type]]="Trailing",tremor[[#This Row],[Latitude]],0)</f>
        <v>0</v>
      </c>
      <c r="R127" s="7">
        <f>IF(tremor[[#This Row],[Type]]="",tremor[[#This Row],[Longitude]],0)</f>
        <v>-2.9670000000000001</v>
      </c>
      <c r="S127" s="7">
        <f>IF(tremor[[#This Row],[Type]]="",tremor[[#This Row],[Latitude]],0)</f>
        <v>53.784999999999997</v>
      </c>
    </row>
    <row r="128" spans="1:19" x14ac:dyDescent="0.25">
      <c r="A128" s="24">
        <f>tremor[[#This Row],[Date]]+tremor[[#This Row],[Time (UTC)]]</f>
        <v>43705.864074074074</v>
      </c>
      <c r="B128" s="8">
        <v>43705</v>
      </c>
      <c r="C128" s="9">
        <v>0.86407407407407411</v>
      </c>
      <c r="D128" s="7">
        <v>53.786000000000001</v>
      </c>
      <c r="E128" s="7">
        <v>-2.9649999999999999</v>
      </c>
      <c r="F128" s="16">
        <v>1</v>
      </c>
      <c r="G128" s="16">
        <v>-1.2</v>
      </c>
      <c r="H128" s="16"/>
      <c r="I128" s="18"/>
      <c r="K128" s="7">
        <f>IF(tremor[[#This Row],[Type]]="red",tremor[[#This Row],[Longitude]],0)</f>
        <v>0</v>
      </c>
      <c r="L128" s="7">
        <f>IF(tremor[[#This Row],[Type]]="Red",tremor[[#This Row],[Latitude]],0)</f>
        <v>0</v>
      </c>
      <c r="M128" s="11" t="str">
        <f>TEXT(tremor[[#This Row],[Date]],"d/mm")&amp;" , "&amp;TEXT(tremor[[#This Row],[Magnitude (ML)]],"0.0")&amp;"ML"</f>
        <v>28/08 , -1.2ML</v>
      </c>
      <c r="N128" s="7">
        <f>IF(tremor[[#This Row],[Type]]="amber",tremor[[#This Row],[Longitude]],0)</f>
        <v>0</v>
      </c>
      <c r="O128" s="7">
        <f>IF(tremor[[#This Row],[Type]]="Amber",tremor[[#This Row],[Latitude]],0)</f>
        <v>0</v>
      </c>
      <c r="P128" s="7">
        <f>IF(tremor[[#This Row],[Type]]="Trailing",tremor[[#This Row],[Longitude]],0)</f>
        <v>0</v>
      </c>
      <c r="Q128" s="7">
        <f>IF(tremor[[#This Row],[Type]]="Trailing",tremor[[#This Row],[Latitude]],0)</f>
        <v>0</v>
      </c>
      <c r="R128" s="7">
        <f>IF(tremor[[#This Row],[Type]]="",tremor[[#This Row],[Longitude]],0)</f>
        <v>-2.9649999999999999</v>
      </c>
      <c r="S128" s="7">
        <f>IF(tremor[[#This Row],[Type]]="",tremor[[#This Row],[Latitude]],0)</f>
        <v>53.786000000000001</v>
      </c>
    </row>
    <row r="129" spans="1:19" x14ac:dyDescent="0.25">
      <c r="A129" s="24">
        <f>tremor[[#This Row],[Date]]+tremor[[#This Row],[Time (UTC)]]</f>
        <v>43706.058217592596</v>
      </c>
      <c r="B129" s="8">
        <v>43706</v>
      </c>
      <c r="C129" s="9">
        <v>5.8217592592592592E-2</v>
      </c>
      <c r="D129" s="7">
        <v>53.783999999999999</v>
      </c>
      <c r="E129" s="7">
        <v>-2.9649999999999999</v>
      </c>
      <c r="F129" s="16">
        <v>1</v>
      </c>
      <c r="G129" s="16">
        <v>-1.5</v>
      </c>
      <c r="H129" s="16"/>
      <c r="I129" s="18"/>
      <c r="K129" s="7">
        <f>IF(tremor[[#This Row],[Type]]="red",tremor[[#This Row],[Longitude]],0)</f>
        <v>0</v>
      </c>
      <c r="L129" s="7">
        <f>IF(tremor[[#This Row],[Type]]="Red",tremor[[#This Row],[Latitude]],0)</f>
        <v>0</v>
      </c>
      <c r="M129" s="11" t="str">
        <f>TEXT(tremor[[#This Row],[Date]],"d/mm")&amp;" , "&amp;TEXT(tremor[[#This Row],[Magnitude (ML)]],"0.0")&amp;"ML"</f>
        <v>29/08 , -1.5ML</v>
      </c>
      <c r="N129" s="7">
        <f>IF(tremor[[#This Row],[Type]]="amber",tremor[[#This Row],[Longitude]],0)</f>
        <v>0</v>
      </c>
      <c r="O129" s="7">
        <f>IF(tremor[[#This Row],[Type]]="Amber",tremor[[#This Row],[Latitude]],0)</f>
        <v>0</v>
      </c>
      <c r="P129" s="7">
        <f>IF(tremor[[#This Row],[Type]]="Trailing",tremor[[#This Row],[Longitude]],0)</f>
        <v>0</v>
      </c>
      <c r="Q129" s="7">
        <f>IF(tremor[[#This Row],[Type]]="Trailing",tremor[[#This Row],[Latitude]],0)</f>
        <v>0</v>
      </c>
      <c r="R129" s="7">
        <f>IF(tremor[[#This Row],[Type]]="",tremor[[#This Row],[Longitude]],0)</f>
        <v>-2.9649999999999999</v>
      </c>
      <c r="S129" s="7">
        <f>IF(tremor[[#This Row],[Type]]="",tremor[[#This Row],[Latitude]],0)</f>
        <v>53.783999999999999</v>
      </c>
    </row>
    <row r="130" spans="1:19" x14ac:dyDescent="0.25">
      <c r="A130" s="24">
        <f>tremor[[#This Row],[Date]]+tremor[[#This Row],[Time (UTC)]]</f>
        <v>43706.291724537034</v>
      </c>
      <c r="B130" s="8">
        <v>43706</v>
      </c>
      <c r="C130" s="9">
        <v>0.29172453703703705</v>
      </c>
      <c r="D130" s="7">
        <v>53.783999999999999</v>
      </c>
      <c r="E130" s="7">
        <v>-2.964</v>
      </c>
      <c r="F130" s="16">
        <v>1</v>
      </c>
      <c r="G130" s="19">
        <v>-1</v>
      </c>
      <c r="H130" s="16"/>
      <c r="I130" s="18"/>
      <c r="K130" s="7">
        <f>IF(tremor[[#This Row],[Type]]="red",tremor[[#This Row],[Longitude]],0)</f>
        <v>0</v>
      </c>
      <c r="L130" s="7">
        <f>IF(tremor[[#This Row],[Type]]="Red",tremor[[#This Row],[Latitude]],0)</f>
        <v>0</v>
      </c>
      <c r="M130" s="11" t="str">
        <f>TEXT(tremor[[#This Row],[Date]],"d/mm")&amp;" , "&amp;TEXT(tremor[[#This Row],[Magnitude (ML)]],"0.0")&amp;"ML"</f>
        <v>29/08 , -1.0ML</v>
      </c>
      <c r="N130" s="7">
        <f>IF(tremor[[#This Row],[Type]]="amber",tremor[[#This Row],[Longitude]],0)</f>
        <v>0</v>
      </c>
      <c r="O130" s="7">
        <f>IF(tremor[[#This Row],[Type]]="Amber",tremor[[#This Row],[Latitude]],0)</f>
        <v>0</v>
      </c>
      <c r="P130" s="7">
        <f>IF(tremor[[#This Row],[Type]]="Trailing",tremor[[#This Row],[Longitude]],0)</f>
        <v>0</v>
      </c>
      <c r="Q130" s="7">
        <f>IF(tremor[[#This Row],[Type]]="Trailing",tremor[[#This Row],[Latitude]],0)</f>
        <v>0</v>
      </c>
      <c r="R130" s="7">
        <f>IF(tremor[[#This Row],[Type]]="",tremor[[#This Row],[Longitude]],0)</f>
        <v>-2.964</v>
      </c>
      <c r="S130" s="7">
        <f>IF(tremor[[#This Row],[Type]]="",tremor[[#This Row],[Latitude]],0)</f>
        <v>53.783999999999999</v>
      </c>
    </row>
    <row r="131" spans="1:19" x14ac:dyDescent="0.25">
      <c r="A131" s="24">
        <f>tremor[[#This Row],[Date]]+tremor[[#This Row],[Time (UTC)]]</f>
        <v>43709.779247685183</v>
      </c>
      <c r="B131" s="8">
        <v>43709</v>
      </c>
      <c r="C131" s="9">
        <v>0.77924768518518517</v>
      </c>
      <c r="D131" s="7">
        <v>53.784999999999997</v>
      </c>
      <c r="E131" s="7">
        <v>-2.9649999999999999</v>
      </c>
      <c r="F131" s="16">
        <v>2</v>
      </c>
      <c r="G131" s="16">
        <v>-0.9</v>
      </c>
      <c r="H131" s="16"/>
      <c r="I131" s="18"/>
      <c r="K131" s="7">
        <f>IF(tremor[[#This Row],[Type]]="red",tremor[[#This Row],[Longitude]],0)</f>
        <v>0</v>
      </c>
      <c r="L131" s="7">
        <f>IF(tremor[[#This Row],[Type]]="Red",tremor[[#This Row],[Latitude]],0)</f>
        <v>0</v>
      </c>
      <c r="M131" s="11" t="str">
        <f>TEXT(tremor[[#This Row],[Date]],"d/mm")&amp;" , "&amp;TEXT(tremor[[#This Row],[Magnitude (ML)]],"0.0")&amp;"ML"</f>
        <v>1/09 , -0.9ML</v>
      </c>
      <c r="N131" s="7">
        <f>IF(tremor[[#This Row],[Type]]="amber",tremor[[#This Row],[Longitude]],0)</f>
        <v>0</v>
      </c>
      <c r="O131" s="7">
        <f>IF(tremor[[#This Row],[Type]]="Amber",tremor[[#This Row],[Latitude]],0)</f>
        <v>0</v>
      </c>
      <c r="P131" s="7">
        <f>IF(tremor[[#This Row],[Type]]="Trailing",tremor[[#This Row],[Longitude]],0)</f>
        <v>0</v>
      </c>
      <c r="Q131" s="7">
        <f>IF(tremor[[#This Row],[Type]]="Trailing",tremor[[#This Row],[Latitude]],0)</f>
        <v>0</v>
      </c>
      <c r="R131" s="7">
        <f>IF(tremor[[#This Row],[Type]]="",tremor[[#This Row],[Longitude]],0)</f>
        <v>-2.9649999999999999</v>
      </c>
      <c r="S131" s="7">
        <f>IF(tremor[[#This Row],[Type]]="",tremor[[#This Row],[Latitude]],0)</f>
        <v>53.784999999999997</v>
      </c>
    </row>
    <row r="132" spans="1:19" x14ac:dyDescent="0.25">
      <c r="A132" s="24">
        <f>tremor[[#This Row],[Date]]+tremor[[#This Row],[Time (UTC)]]</f>
        <v>43710.133576388886</v>
      </c>
      <c r="B132" s="8">
        <v>43710</v>
      </c>
      <c r="C132" s="9">
        <v>0.1335763888888889</v>
      </c>
      <c r="D132" s="7">
        <v>53.786000000000001</v>
      </c>
      <c r="E132" s="7">
        <v>-2.9660000000000002</v>
      </c>
      <c r="F132" s="16">
        <v>2</v>
      </c>
      <c r="G132" s="16">
        <v>0</v>
      </c>
      <c r="H132" s="16"/>
      <c r="I132" s="18" t="s">
        <v>34</v>
      </c>
      <c r="K132" s="7">
        <f>IF(tremor[[#This Row],[Type]]="red",tremor[[#This Row],[Longitude]],0)</f>
        <v>0</v>
      </c>
      <c r="L132" s="7">
        <f>IF(tremor[[#This Row],[Type]]="Red",tremor[[#This Row],[Latitude]],0)</f>
        <v>0</v>
      </c>
      <c r="M132" s="11" t="str">
        <f>TEXT(tremor[[#This Row],[Date]],"d/mm")&amp;" , "&amp;TEXT(tremor[[#This Row],[Magnitude (ML)]],"0.0")&amp;"ML"</f>
        <v>2/09 , 0.0ML</v>
      </c>
      <c r="N132" s="7">
        <f>IF(tremor[[#This Row],[Type]]="amber",tremor[[#This Row],[Longitude]],0)</f>
        <v>0</v>
      </c>
      <c r="O132" s="7">
        <f>IF(tremor[[#This Row],[Type]]="Amber",tremor[[#This Row],[Latitude]],0)</f>
        <v>0</v>
      </c>
      <c r="P132" s="7">
        <f>IF(tremor[[#This Row],[Type]]="Trailing",tremor[[#This Row],[Longitude]],0)</f>
        <v>-2.9660000000000002</v>
      </c>
      <c r="Q132" s="7">
        <f>IF(tremor[[#This Row],[Type]]="Trailing",tremor[[#This Row],[Latitude]],0)</f>
        <v>53.786000000000001</v>
      </c>
      <c r="R132" s="7">
        <f>IF(tremor[[#This Row],[Type]]="",tremor[[#This Row],[Longitude]],0)</f>
        <v>0</v>
      </c>
      <c r="S132" s="7">
        <f>IF(tremor[[#This Row],[Type]]="",tremor[[#This Row],[Latitude]],0)</f>
        <v>0</v>
      </c>
    </row>
    <row r="133" spans="1:19" x14ac:dyDescent="0.25">
      <c r="A133" s="24">
        <f>tremor[[#This Row],[Date]]+tremor[[#This Row],[Time (UTC)]]</f>
        <v>43710.133761574078</v>
      </c>
      <c r="B133" s="8">
        <v>43710</v>
      </c>
      <c r="C133" s="9">
        <v>0.13376157407407407</v>
      </c>
      <c r="D133" s="7">
        <v>53.786000000000001</v>
      </c>
      <c r="E133" s="7">
        <v>-2.9630000000000001</v>
      </c>
      <c r="F133" s="16">
        <v>2</v>
      </c>
      <c r="G133" s="16">
        <v>0.2</v>
      </c>
      <c r="H133" s="16"/>
      <c r="I133" s="18" t="s">
        <v>34</v>
      </c>
      <c r="K133" s="7">
        <f>IF(tremor[[#This Row],[Type]]="red",tremor[[#This Row],[Longitude]],0)</f>
        <v>0</v>
      </c>
      <c r="L133" s="7">
        <f>IF(tremor[[#This Row],[Type]]="Red",tremor[[#This Row],[Latitude]],0)</f>
        <v>0</v>
      </c>
      <c r="M133" s="11" t="str">
        <f>TEXT(tremor[[#This Row],[Date]],"d/mm")&amp;" , "&amp;TEXT(tremor[[#This Row],[Magnitude (ML)]],"0.0")&amp;"ML"</f>
        <v>2/09 , 0.2ML</v>
      </c>
      <c r="N133" s="7">
        <f>IF(tremor[[#This Row],[Type]]="amber",tremor[[#This Row],[Longitude]],0)</f>
        <v>0</v>
      </c>
      <c r="O133" s="7">
        <f>IF(tremor[[#This Row],[Type]]="Amber",tremor[[#This Row],[Latitude]],0)</f>
        <v>0</v>
      </c>
      <c r="P133" s="7">
        <f>IF(tremor[[#This Row],[Type]]="Trailing",tremor[[#This Row],[Longitude]],0)</f>
        <v>-2.9630000000000001</v>
      </c>
      <c r="Q133" s="7">
        <f>IF(tremor[[#This Row],[Type]]="Trailing",tremor[[#This Row],[Latitude]],0)</f>
        <v>53.786000000000001</v>
      </c>
      <c r="R133" s="7">
        <f>IF(tremor[[#This Row],[Type]]="",tremor[[#This Row],[Longitude]],0)</f>
        <v>0</v>
      </c>
      <c r="S133" s="7">
        <f>IF(tremor[[#This Row],[Type]]="",tremor[[#This Row],[Latitude]],0)</f>
        <v>0</v>
      </c>
    </row>
    <row r="134" spans="1:19" x14ac:dyDescent="0.25">
      <c r="A134" s="24">
        <f>tremor[[#This Row],[Date]]+tremor[[#This Row],[Time (UTC)]]</f>
        <v>43710.23133101852</v>
      </c>
      <c r="B134" s="8">
        <v>43710</v>
      </c>
      <c r="C134" s="9">
        <v>0.23133101851851853</v>
      </c>
      <c r="D134" s="7">
        <v>53.784999999999997</v>
      </c>
      <c r="E134" s="7">
        <v>-2.964</v>
      </c>
      <c r="F134" s="16">
        <v>2</v>
      </c>
      <c r="G134" s="16">
        <v>-1</v>
      </c>
      <c r="H134" s="16"/>
      <c r="I134" s="18"/>
      <c r="K134" s="7">
        <f>IF(tremor[[#This Row],[Type]]="red",tremor[[#This Row],[Longitude]],0)</f>
        <v>0</v>
      </c>
      <c r="L134" s="7">
        <f>IF(tremor[[#This Row],[Type]]="Red",tremor[[#This Row],[Latitude]],0)</f>
        <v>0</v>
      </c>
      <c r="M134" s="11" t="str">
        <f>TEXT(tremor[[#This Row],[Date]],"d/mm")&amp;" , "&amp;TEXT(tremor[[#This Row],[Magnitude (ML)]],"0.0")&amp;"ML"</f>
        <v>2/09 , -1.0ML</v>
      </c>
      <c r="N134" s="7">
        <f>IF(tremor[[#This Row],[Type]]="amber",tremor[[#This Row],[Longitude]],0)</f>
        <v>0</v>
      </c>
      <c r="O134" s="7">
        <f>IF(tremor[[#This Row],[Type]]="Amber",tremor[[#This Row],[Latitude]],0)</f>
        <v>0</v>
      </c>
      <c r="P134" s="7">
        <f>IF(tremor[[#This Row],[Type]]="Trailing",tremor[[#This Row],[Longitude]],0)</f>
        <v>0</v>
      </c>
      <c r="Q134" s="7">
        <f>IF(tremor[[#This Row],[Type]]="Trailing",tremor[[#This Row],[Latitude]],0)</f>
        <v>0</v>
      </c>
      <c r="R134" s="7">
        <f>IF(tremor[[#This Row],[Type]]="",tremor[[#This Row],[Longitude]],0)</f>
        <v>-2.964</v>
      </c>
      <c r="S134" s="7">
        <f>IF(tremor[[#This Row],[Type]]="",tremor[[#This Row],[Latitude]],0)</f>
        <v>53.784999999999997</v>
      </c>
    </row>
    <row r="135" spans="1:19" x14ac:dyDescent="0.25">
      <c r="A135" s="24">
        <f>tremor[[#This Row],[Date]]+tremor[[#This Row],[Time (UTC)]]</f>
        <v>43716.675358796296</v>
      </c>
      <c r="B135" s="8">
        <v>43716</v>
      </c>
      <c r="C135" s="9">
        <v>0.67535879629629625</v>
      </c>
      <c r="D135" s="7">
        <v>53.783999999999999</v>
      </c>
      <c r="E135" s="7">
        <v>-2.964</v>
      </c>
      <c r="F135" s="16">
        <v>2</v>
      </c>
      <c r="G135" s="16">
        <v>-1.3</v>
      </c>
      <c r="H135" s="16"/>
      <c r="I135" s="18"/>
      <c r="K135" s="7">
        <f>IF(tremor[[#This Row],[Type]]="red",tremor[[#This Row],[Longitude]],0)</f>
        <v>0</v>
      </c>
      <c r="L135" s="7">
        <f>IF(tremor[[#This Row],[Type]]="Red",tremor[[#This Row],[Latitude]],0)</f>
        <v>0</v>
      </c>
      <c r="M135" s="11" t="str">
        <f>TEXT(tremor[[#This Row],[Date]],"d/mm")&amp;" , "&amp;TEXT(tremor[[#This Row],[Magnitude (ML)]],"0.0")&amp;"ML"</f>
        <v>8/09 , -1.3ML</v>
      </c>
      <c r="N135" s="7">
        <f>IF(tremor[[#This Row],[Type]]="amber",tremor[[#This Row],[Longitude]],0)</f>
        <v>0</v>
      </c>
      <c r="O135" s="7">
        <f>IF(tremor[[#This Row],[Type]]="Amber",tremor[[#This Row],[Latitude]],0)</f>
        <v>0</v>
      </c>
      <c r="P135" s="7">
        <f>IF(tremor[[#This Row],[Type]]="Trailing",tremor[[#This Row],[Longitude]],0)</f>
        <v>0</v>
      </c>
      <c r="Q135" s="7">
        <f>IF(tremor[[#This Row],[Type]]="Trailing",tremor[[#This Row],[Latitude]],0)</f>
        <v>0</v>
      </c>
      <c r="R135" s="7">
        <f>IF(tremor[[#This Row],[Type]]="",tremor[[#This Row],[Longitude]],0)</f>
        <v>-2.964</v>
      </c>
      <c r="S135" s="7">
        <f>IF(tremor[[#This Row],[Type]]="",tremor[[#This Row],[Latitude]],0)</f>
        <v>53.783999999999999</v>
      </c>
    </row>
    <row r="136" spans="1:19" x14ac:dyDescent="0.25">
      <c r="A136" s="24">
        <f>tremor[[#This Row],[Date]]+tremor[[#This Row],[Time (UTC)]]</f>
        <v>43718.119444444441</v>
      </c>
      <c r="B136" s="8">
        <v>43718</v>
      </c>
      <c r="C136" s="9">
        <v>0.11944444444444445</v>
      </c>
      <c r="D136" s="7">
        <v>53.786999999999999</v>
      </c>
      <c r="E136" s="7">
        <v>-2.968</v>
      </c>
      <c r="F136" s="16">
        <v>2</v>
      </c>
      <c r="G136" s="16">
        <v>-1</v>
      </c>
      <c r="H136" s="16"/>
      <c r="I136" s="18"/>
      <c r="K136" s="7">
        <f>IF(tremor[[#This Row],[Type]]="red",tremor[[#This Row],[Longitude]],0)</f>
        <v>0</v>
      </c>
      <c r="L136" s="7">
        <f>IF(tremor[[#This Row],[Type]]="Red",tremor[[#This Row],[Latitude]],0)</f>
        <v>0</v>
      </c>
      <c r="M136" s="11" t="str">
        <f>TEXT(tremor[[#This Row],[Date]],"d/mm")&amp;" , "&amp;TEXT(tremor[[#This Row],[Magnitude (ML)]],"0.0")&amp;"ML"</f>
        <v>10/09 , -1.0ML</v>
      </c>
      <c r="N136" s="7">
        <f>IF(tremor[[#This Row],[Type]]="amber",tremor[[#This Row],[Longitude]],0)</f>
        <v>0</v>
      </c>
      <c r="O136" s="7">
        <f>IF(tremor[[#This Row],[Type]]="Amber",tremor[[#This Row],[Latitude]],0)</f>
        <v>0</v>
      </c>
      <c r="P136" s="7">
        <f>IF(tremor[[#This Row],[Type]]="Trailing",tremor[[#This Row],[Longitude]],0)</f>
        <v>0</v>
      </c>
      <c r="Q136" s="7">
        <f>IF(tremor[[#This Row],[Type]]="Trailing",tremor[[#This Row],[Latitude]],0)</f>
        <v>0</v>
      </c>
      <c r="R136" s="7">
        <f>IF(tremor[[#This Row],[Type]]="",tremor[[#This Row],[Longitude]],0)</f>
        <v>-2.968</v>
      </c>
      <c r="S136" s="7">
        <f>IF(tremor[[#This Row],[Type]]="",tremor[[#This Row],[Latitude]],0)</f>
        <v>53.786999999999999</v>
      </c>
    </row>
    <row r="137" spans="1:19" x14ac:dyDescent="0.25">
      <c r="A137" s="24">
        <f>tremor[[#This Row],[Date]]+tremor[[#This Row],[Time (UTC)]]</f>
        <v>43720.230127314811</v>
      </c>
      <c r="B137" s="8">
        <v>43720</v>
      </c>
      <c r="C137" s="9">
        <v>0.23012731481481483</v>
      </c>
      <c r="D137" s="7">
        <v>53.787999999999997</v>
      </c>
      <c r="E137" s="7">
        <v>-2.9609999999999999</v>
      </c>
      <c r="F137" s="16">
        <v>2</v>
      </c>
      <c r="G137" s="16">
        <v>0</v>
      </c>
      <c r="H137" s="16"/>
      <c r="I137" s="18"/>
      <c r="K137" s="7">
        <f>IF(tremor[[#This Row],[Type]]="red",tremor[[#This Row],[Longitude]],0)</f>
        <v>0</v>
      </c>
      <c r="L137" s="7">
        <f>IF(tremor[[#This Row],[Type]]="Red",tremor[[#This Row],[Latitude]],0)</f>
        <v>0</v>
      </c>
      <c r="M137" s="11" t="str">
        <f>TEXT(tremor[[#This Row],[Date]],"d/mm")&amp;" , "&amp;TEXT(tremor[[#This Row],[Magnitude (ML)]],"0.0")&amp;"ML"</f>
        <v>12/09 , 0.0ML</v>
      </c>
      <c r="N137" s="7">
        <f>IF(tremor[[#This Row],[Type]]="amber",tremor[[#This Row],[Longitude]],0)</f>
        <v>0</v>
      </c>
      <c r="O137" s="7">
        <f>IF(tremor[[#This Row],[Type]]="Amber",tremor[[#This Row],[Latitude]],0)</f>
        <v>0</v>
      </c>
      <c r="P137" s="7">
        <f>IF(tremor[[#This Row],[Type]]="Trailing",tremor[[#This Row],[Longitude]],0)</f>
        <v>0</v>
      </c>
      <c r="Q137" s="7">
        <f>IF(tremor[[#This Row],[Type]]="Trailing",tremor[[#This Row],[Latitude]],0)</f>
        <v>0</v>
      </c>
      <c r="R137" s="7">
        <f>IF(tremor[[#This Row],[Type]]="",tremor[[#This Row],[Longitude]],0)</f>
        <v>-2.9609999999999999</v>
      </c>
      <c r="S137" s="7">
        <f>IF(tremor[[#This Row],[Type]]="",tremor[[#This Row],[Latitude]],0)</f>
        <v>53.787999999999997</v>
      </c>
    </row>
    <row r="138" spans="1:19" x14ac:dyDescent="0.25">
      <c r="A138" s="24">
        <f>tremor[[#This Row],[Date]]+tremor[[#This Row],[Time (UTC)]]</f>
        <v>43722.826574074075</v>
      </c>
      <c r="B138" s="8">
        <v>43722</v>
      </c>
      <c r="C138" s="9">
        <v>0.82657407407407402</v>
      </c>
      <c r="D138" s="7">
        <v>53.786000000000001</v>
      </c>
      <c r="E138" s="7">
        <v>-2.9660000000000002</v>
      </c>
      <c r="F138" s="16">
        <v>2</v>
      </c>
      <c r="G138" s="16">
        <v>-0.7</v>
      </c>
      <c r="H138" s="16"/>
      <c r="I138" s="18"/>
      <c r="K138" s="7">
        <f>IF(tremor[[#This Row],[Type]]="red",tremor[[#This Row],[Longitude]],0)</f>
        <v>0</v>
      </c>
      <c r="L138" s="7">
        <f>IF(tremor[[#This Row],[Type]]="Red",tremor[[#This Row],[Latitude]],0)</f>
        <v>0</v>
      </c>
      <c r="M138" s="11" t="str">
        <f>TEXT(tremor[[#This Row],[Date]],"d/mm")&amp;" , "&amp;TEXT(tremor[[#This Row],[Magnitude (ML)]],"0.0")&amp;"ML"</f>
        <v>14/09 , -0.7ML</v>
      </c>
      <c r="N138" s="7">
        <f>IF(tremor[[#This Row],[Type]]="amber",tremor[[#This Row],[Longitude]],0)</f>
        <v>0</v>
      </c>
      <c r="O138" s="7">
        <f>IF(tremor[[#This Row],[Type]]="Amber",tremor[[#This Row],[Latitude]],0)</f>
        <v>0</v>
      </c>
      <c r="P138" s="7">
        <f>IF(tremor[[#This Row],[Type]]="Trailing",tremor[[#This Row],[Longitude]],0)</f>
        <v>0</v>
      </c>
      <c r="Q138" s="7">
        <f>IF(tremor[[#This Row],[Type]]="Trailing",tremor[[#This Row],[Latitude]],0)</f>
        <v>0</v>
      </c>
      <c r="R138" s="7">
        <f>IF(tremor[[#This Row],[Type]]="",tremor[[#This Row],[Longitude]],0)</f>
        <v>-2.9660000000000002</v>
      </c>
      <c r="S138" s="7">
        <f>IF(tremor[[#This Row],[Type]]="",tremor[[#This Row],[Latitude]],0)</f>
        <v>53.786000000000001</v>
      </c>
    </row>
    <row r="139" spans="1:19" x14ac:dyDescent="0.25">
      <c r="A139" s="24">
        <f>tremor[[#This Row],[Date]]+tremor[[#This Row],[Time (UTC)]]</f>
        <v>43736.769699074073</v>
      </c>
      <c r="B139" s="8">
        <v>43736</v>
      </c>
      <c r="C139" s="9">
        <v>0.76969907407407412</v>
      </c>
      <c r="D139" s="7">
        <v>53.784999999999997</v>
      </c>
      <c r="E139" s="7">
        <v>-2.9660000000000002</v>
      </c>
      <c r="F139" s="16">
        <v>2</v>
      </c>
      <c r="G139" s="16">
        <v>-1.3</v>
      </c>
      <c r="H139" s="16"/>
      <c r="I139" s="18"/>
      <c r="K139" s="7">
        <f>IF(tremor[[#This Row],[Type]]="red",tremor[[#This Row],[Longitude]],0)</f>
        <v>0</v>
      </c>
      <c r="L139" s="7">
        <f>IF(tremor[[#This Row],[Type]]="Red",tremor[[#This Row],[Latitude]],0)</f>
        <v>0</v>
      </c>
      <c r="M139" s="11" t="str">
        <f>TEXT(tremor[[#This Row],[Date]],"d/mm")&amp;" , "&amp;TEXT(tremor[[#This Row],[Magnitude (ML)]],"0.0")&amp;"ML"</f>
        <v>28/09 , -1.3ML</v>
      </c>
      <c r="N139" s="7">
        <f>IF(tremor[[#This Row],[Type]]="amber",tremor[[#This Row],[Longitude]],0)</f>
        <v>0</v>
      </c>
      <c r="O139" s="7">
        <f>IF(tremor[[#This Row],[Type]]="Amber",tremor[[#This Row],[Latitude]],0)</f>
        <v>0</v>
      </c>
      <c r="P139" s="7">
        <f>IF(tremor[[#This Row],[Type]]="Trailing",tremor[[#This Row],[Longitude]],0)</f>
        <v>0</v>
      </c>
      <c r="Q139" s="7">
        <f>IF(tremor[[#This Row],[Type]]="Trailing",tremor[[#This Row],[Latitude]],0)</f>
        <v>0</v>
      </c>
      <c r="R139" s="7">
        <f>IF(tremor[[#This Row],[Type]]="",tremor[[#This Row],[Longitude]],0)</f>
        <v>-2.9660000000000002</v>
      </c>
      <c r="S139" s="7">
        <f>IF(tremor[[#This Row],[Type]]="",tremor[[#This Row],[Latitude]],0)</f>
        <v>53.784999999999997</v>
      </c>
    </row>
    <row r="140" spans="1:19" x14ac:dyDescent="0.25">
      <c r="A140" s="24">
        <f>tremor[[#This Row],[Date]]+tremor[[#This Row],[Time (UTC)]]</f>
        <v>43744.018587962964</v>
      </c>
      <c r="B140" s="8">
        <v>43744</v>
      </c>
      <c r="C140" s="9">
        <v>1.8587962962962962E-2</v>
      </c>
      <c r="D140" s="7">
        <v>53.786999999999999</v>
      </c>
      <c r="E140" s="7">
        <v>-2.9649999999999999</v>
      </c>
      <c r="F140" s="16">
        <v>2</v>
      </c>
      <c r="G140" s="16">
        <v>-0.6</v>
      </c>
      <c r="H140" s="16"/>
      <c r="I140" s="18"/>
      <c r="K140" s="7">
        <f>IF(tremor[[#This Row],[Type]]="red",tremor[[#This Row],[Longitude]],0)</f>
        <v>0</v>
      </c>
      <c r="L140" s="7">
        <f>IF(tremor[[#This Row],[Type]]="Red",tremor[[#This Row],[Latitude]],0)</f>
        <v>0</v>
      </c>
      <c r="M140" s="11" t="str">
        <f>TEXT(tremor[[#This Row],[Date]],"d/mm")&amp;" , "&amp;TEXT(tremor[[#This Row],[Magnitude (ML)]],"0.0")&amp;"ML"</f>
        <v>6/10 , -0.6ML</v>
      </c>
      <c r="N140" s="7">
        <f>IF(tremor[[#This Row],[Type]]="amber",tremor[[#This Row],[Longitude]],0)</f>
        <v>0</v>
      </c>
      <c r="O140" s="7">
        <f>IF(tremor[[#This Row],[Type]]="Amber",tremor[[#This Row],[Latitude]],0)</f>
        <v>0</v>
      </c>
      <c r="P140" s="7">
        <f>IF(tremor[[#This Row],[Type]]="Trailing",tremor[[#This Row],[Longitude]],0)</f>
        <v>0</v>
      </c>
      <c r="Q140" s="7">
        <f>IF(tremor[[#This Row],[Type]]="Trailing",tremor[[#This Row],[Latitude]],0)</f>
        <v>0</v>
      </c>
      <c r="R140" s="7">
        <f>IF(tremor[[#This Row],[Type]]="",tremor[[#This Row],[Longitude]],0)</f>
        <v>-2.9649999999999999</v>
      </c>
      <c r="S140" s="7">
        <f>IF(tremor[[#This Row],[Type]]="",tremor[[#This Row],[Latitude]],0)</f>
        <v>53.786999999999999</v>
      </c>
    </row>
  </sheetData>
  <conditionalFormatting sqref="A7:S140">
    <cfRule type="expression" dxfId="23" priority="28">
      <formula>$I7="Trailing"</formula>
    </cfRule>
    <cfRule type="expression" dxfId="22" priority="29">
      <formula>$I7="Amber"</formula>
    </cfRule>
    <cfRule type="expression" dxfId="21" priority="30">
      <formula>$I7="Red"</formula>
    </cfRule>
  </conditionalFormatting>
  <hyperlinks>
    <hyperlink ref="D2" r:id="rId1" xr:uid="{00000000-0004-0000-0000-000000000000}"/>
  </hyperlinks>
  <pageMargins left="0.7" right="0.7" top="0.75" bottom="0.75" header="0.3" footer="0.3"/>
  <pageSetup paperSize="9" orientation="portrait" r:id="rId2"/>
  <drawing r:id="rId3"/>
  <tableParts count="1">
    <tablePart r:id="rId4"/>
  </tableParts>
  <extLst>
    <ext xmlns:x15="http://schemas.microsoft.com/office/spreadsheetml/2010/11/main" uri="{3A4CF648-6AED-40f4-86FF-DC5316D8AED3}">
      <x14:slicerList xmlns:x14="http://schemas.microsoft.com/office/spreadsheetml/2009/9/main">
        <x14:slicer r:id="rId5"/>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C114"/>
  <sheetViews>
    <sheetView tabSelected="1" topLeftCell="A91" workbookViewId="0">
      <selection activeCell="C97" sqref="C97"/>
    </sheetView>
  </sheetViews>
  <sheetFormatPr defaultRowHeight="15" x14ac:dyDescent="0.25"/>
  <cols>
    <col min="1" max="1" width="13.140625" bestFit="1" customWidth="1"/>
    <col min="2" max="2" width="12.85546875" bestFit="1" customWidth="1"/>
    <col min="3" max="3" width="19.28515625" bestFit="1" customWidth="1"/>
    <col min="6" max="6" width="13.140625" bestFit="1" customWidth="1"/>
    <col min="7" max="7" width="12.85546875" bestFit="1" customWidth="1"/>
    <col min="10" max="10" width="13.28515625" bestFit="1" customWidth="1"/>
    <col min="11" max="11" width="7.42578125" bestFit="1" customWidth="1"/>
    <col min="12" max="14" width="7.5703125" bestFit="1" customWidth="1"/>
    <col min="15" max="15" width="11.28515625" bestFit="1" customWidth="1"/>
    <col min="16" max="16" width="6.28515625" customWidth="1"/>
    <col min="17" max="28" width="6.28515625" bestFit="1" customWidth="1"/>
    <col min="29" max="30" width="4" bestFit="1" customWidth="1"/>
  </cols>
  <sheetData>
    <row r="1" spans="1:15" x14ac:dyDescent="0.25">
      <c r="A1" s="14" t="s">
        <v>19</v>
      </c>
      <c r="B1" t="s">
        <v>21</v>
      </c>
      <c r="F1" s="14" t="s">
        <v>19</v>
      </c>
      <c r="G1" t="s">
        <v>21</v>
      </c>
      <c r="J1" s="14" t="s">
        <v>25</v>
      </c>
      <c r="L1" s="14" t="s">
        <v>6</v>
      </c>
    </row>
    <row r="2" spans="1:15" x14ac:dyDescent="0.25">
      <c r="A2" s="15" t="s">
        <v>26</v>
      </c>
      <c r="B2" s="16">
        <v>124</v>
      </c>
      <c r="F2" s="15" t="s">
        <v>26</v>
      </c>
      <c r="G2" s="16">
        <v>124</v>
      </c>
      <c r="J2" s="14" t="s">
        <v>23</v>
      </c>
      <c r="K2" s="14" t="s">
        <v>0</v>
      </c>
      <c r="L2" t="s">
        <v>28</v>
      </c>
      <c r="M2" t="s">
        <v>34</v>
      </c>
      <c r="N2" t="s">
        <v>24</v>
      </c>
      <c r="O2" t="s">
        <v>20</v>
      </c>
    </row>
    <row r="3" spans="1:15" x14ac:dyDescent="0.25">
      <c r="A3" s="15" t="s">
        <v>51</v>
      </c>
      <c r="B3" s="16">
        <v>9</v>
      </c>
      <c r="F3" s="20" t="s">
        <v>29</v>
      </c>
      <c r="G3" s="16">
        <v>1</v>
      </c>
      <c r="J3" t="s">
        <v>26</v>
      </c>
      <c r="K3" s="8" t="s">
        <v>29</v>
      </c>
      <c r="L3" s="16"/>
      <c r="M3" s="16"/>
      <c r="N3" s="16">
        <v>1</v>
      </c>
      <c r="O3" s="16">
        <v>1</v>
      </c>
    </row>
    <row r="4" spans="1:15" x14ac:dyDescent="0.25">
      <c r="A4" s="15" t="s">
        <v>60</v>
      </c>
      <c r="B4" s="16">
        <v>1</v>
      </c>
      <c r="F4" s="21">
        <v>-0.2</v>
      </c>
      <c r="G4" s="16">
        <v>1</v>
      </c>
      <c r="K4" s="8" t="s">
        <v>30</v>
      </c>
      <c r="L4" s="16"/>
      <c r="M4" s="16"/>
      <c r="N4" s="16">
        <v>11</v>
      </c>
      <c r="O4" s="16">
        <v>11</v>
      </c>
    </row>
    <row r="5" spans="1:15" x14ac:dyDescent="0.25">
      <c r="A5" s="20" t="s">
        <v>61</v>
      </c>
      <c r="B5" s="16">
        <v>1</v>
      </c>
      <c r="F5" s="20" t="s">
        <v>30</v>
      </c>
      <c r="G5" s="16">
        <v>11</v>
      </c>
      <c r="K5" s="8" t="s">
        <v>31</v>
      </c>
      <c r="L5" s="16"/>
      <c r="M5" s="16"/>
      <c r="N5" s="16">
        <v>4</v>
      </c>
      <c r="O5" s="16">
        <v>4</v>
      </c>
    </row>
    <row r="6" spans="1:15" x14ac:dyDescent="0.25">
      <c r="A6" s="15" t="s">
        <v>20</v>
      </c>
      <c r="B6" s="16">
        <v>134</v>
      </c>
      <c r="F6" s="21">
        <v>-0.8</v>
      </c>
      <c r="G6" s="16">
        <v>2</v>
      </c>
      <c r="K6" s="8" t="s">
        <v>32</v>
      </c>
      <c r="L6" s="16">
        <v>2</v>
      </c>
      <c r="M6" s="16"/>
      <c r="N6" s="16">
        <v>5</v>
      </c>
      <c r="O6" s="16">
        <v>7</v>
      </c>
    </row>
    <row r="7" spans="1:15" x14ac:dyDescent="0.25">
      <c r="F7" s="21">
        <v>-0.6</v>
      </c>
      <c r="G7" s="16">
        <v>5</v>
      </c>
      <c r="K7" s="8" t="s">
        <v>33</v>
      </c>
      <c r="L7" s="16">
        <v>1</v>
      </c>
      <c r="M7" s="16"/>
      <c r="N7" s="16">
        <v>23</v>
      </c>
      <c r="O7" s="16">
        <v>24</v>
      </c>
    </row>
    <row r="8" spans="1:15" x14ac:dyDescent="0.25">
      <c r="F8" s="21">
        <v>-0.5</v>
      </c>
      <c r="G8" s="16">
        <v>1</v>
      </c>
      <c r="K8" s="8" t="s">
        <v>35</v>
      </c>
      <c r="L8" s="16"/>
      <c r="M8" s="16">
        <v>2</v>
      </c>
      <c r="N8" s="16">
        <v>25</v>
      </c>
      <c r="O8" s="16">
        <v>27</v>
      </c>
    </row>
    <row r="9" spans="1:15" x14ac:dyDescent="0.25">
      <c r="F9" s="21">
        <v>-0.4</v>
      </c>
      <c r="G9" s="16">
        <v>1</v>
      </c>
      <c r="K9" s="8" t="s">
        <v>40</v>
      </c>
      <c r="L9" s="16"/>
      <c r="M9" s="16">
        <v>1</v>
      </c>
      <c r="N9" s="16">
        <v>6</v>
      </c>
      <c r="O9" s="16">
        <v>7</v>
      </c>
    </row>
    <row r="10" spans="1:15" x14ac:dyDescent="0.25">
      <c r="F10" s="21">
        <v>-0.7</v>
      </c>
      <c r="G10" s="16">
        <v>2</v>
      </c>
      <c r="K10" s="8" t="s">
        <v>42</v>
      </c>
      <c r="L10" s="16"/>
      <c r="M10" s="16">
        <v>1</v>
      </c>
      <c r="N10" s="16">
        <v>16</v>
      </c>
      <c r="O10" s="16">
        <v>17</v>
      </c>
    </row>
    <row r="11" spans="1:15" x14ac:dyDescent="0.25">
      <c r="F11" s="20" t="s">
        <v>31</v>
      </c>
      <c r="G11" s="16">
        <v>4</v>
      </c>
      <c r="K11" s="8" t="s">
        <v>44</v>
      </c>
      <c r="L11" s="16"/>
      <c r="M11" s="16">
        <v>2</v>
      </c>
      <c r="N11" s="16">
        <v>4</v>
      </c>
      <c r="O11" s="16">
        <v>6</v>
      </c>
    </row>
    <row r="12" spans="1:15" x14ac:dyDescent="0.25">
      <c r="F12" s="21">
        <v>-0.8</v>
      </c>
      <c r="G12" s="16">
        <v>1</v>
      </c>
      <c r="K12" s="8" t="s">
        <v>46</v>
      </c>
      <c r="L12" s="16"/>
      <c r="M12" s="16"/>
      <c r="N12" s="16">
        <v>2</v>
      </c>
      <c r="O12" s="16">
        <v>2</v>
      </c>
    </row>
    <row r="13" spans="1:15" x14ac:dyDescent="0.25">
      <c r="F13" s="21">
        <v>-0.6</v>
      </c>
      <c r="G13" s="16">
        <v>1</v>
      </c>
      <c r="K13" s="8" t="s">
        <v>45</v>
      </c>
      <c r="L13" s="16"/>
      <c r="M13" s="16">
        <v>2</v>
      </c>
      <c r="N13" s="16">
        <v>7</v>
      </c>
      <c r="O13" s="16">
        <v>9</v>
      </c>
    </row>
    <row r="14" spans="1:15" x14ac:dyDescent="0.25">
      <c r="F14" s="21">
        <v>-0.5</v>
      </c>
      <c r="G14" s="16">
        <v>1</v>
      </c>
      <c r="K14" s="8" t="s">
        <v>47</v>
      </c>
      <c r="L14" s="16"/>
      <c r="M14" s="16">
        <v>2</v>
      </c>
      <c r="N14" s="16">
        <v>4</v>
      </c>
      <c r="O14" s="16">
        <v>6</v>
      </c>
    </row>
    <row r="15" spans="1:15" x14ac:dyDescent="0.25">
      <c r="F15" s="21">
        <v>-1.1000000000000001</v>
      </c>
      <c r="G15" s="16">
        <v>1</v>
      </c>
      <c r="K15" s="8" t="s">
        <v>48</v>
      </c>
      <c r="L15" s="16"/>
      <c r="M15" s="16"/>
      <c r="N15" s="16">
        <v>1</v>
      </c>
      <c r="O15" s="16">
        <v>1</v>
      </c>
    </row>
    <row r="16" spans="1:15" x14ac:dyDescent="0.25">
      <c r="F16" s="20" t="s">
        <v>32</v>
      </c>
      <c r="G16" s="16">
        <v>7</v>
      </c>
      <c r="K16" s="8" t="s">
        <v>49</v>
      </c>
      <c r="L16" s="16"/>
      <c r="M16" s="16"/>
      <c r="N16" s="16">
        <v>2</v>
      </c>
      <c r="O16" s="16">
        <v>2</v>
      </c>
    </row>
    <row r="17" spans="6:29" x14ac:dyDescent="0.25">
      <c r="F17" s="21">
        <v>-0.6</v>
      </c>
      <c r="G17" s="16">
        <v>1</v>
      </c>
      <c r="J17" t="s">
        <v>51</v>
      </c>
      <c r="L17" s="16"/>
      <c r="M17" s="16">
        <v>2</v>
      </c>
      <c r="N17" s="16">
        <v>7</v>
      </c>
      <c r="O17" s="16">
        <v>9</v>
      </c>
    </row>
    <row r="18" spans="6:29" x14ac:dyDescent="0.25">
      <c r="F18" s="21">
        <v>-0.5</v>
      </c>
      <c r="G18" s="16">
        <v>2</v>
      </c>
      <c r="J18" t="s">
        <v>60</v>
      </c>
      <c r="K18" s="8" t="s">
        <v>61</v>
      </c>
      <c r="L18" s="16"/>
      <c r="M18" s="16"/>
      <c r="N18" s="16">
        <v>1</v>
      </c>
      <c r="O18" s="16">
        <v>1</v>
      </c>
    </row>
    <row r="19" spans="6:29" x14ac:dyDescent="0.25">
      <c r="F19" s="21">
        <v>-0.3</v>
      </c>
      <c r="G19" s="16">
        <v>1</v>
      </c>
      <c r="J19" t="s">
        <v>20</v>
      </c>
      <c r="L19" s="16">
        <v>3</v>
      </c>
      <c r="M19" s="16">
        <v>12</v>
      </c>
      <c r="N19" s="16">
        <v>119</v>
      </c>
      <c r="O19" s="16">
        <v>134</v>
      </c>
    </row>
    <row r="20" spans="6:29" x14ac:dyDescent="0.25">
      <c r="F20" s="21">
        <v>0</v>
      </c>
      <c r="G20" s="16">
        <v>2</v>
      </c>
      <c r="J20" s="14" t="s">
        <v>25</v>
      </c>
      <c r="K20" s="14" t="s">
        <v>22</v>
      </c>
    </row>
    <row r="21" spans="6:29" x14ac:dyDescent="0.25">
      <c r="F21" s="21">
        <v>-0.7</v>
      </c>
      <c r="G21" s="16">
        <v>1</v>
      </c>
      <c r="J21" s="14" t="s">
        <v>19</v>
      </c>
      <c r="K21" s="7">
        <v>-2.9750000000000001</v>
      </c>
      <c r="L21" s="7">
        <v>-2.9740000000000002</v>
      </c>
      <c r="M21" s="7">
        <v>-2.9729999999999999</v>
      </c>
      <c r="N21" s="7">
        <v>-2.972</v>
      </c>
      <c r="O21" s="7">
        <v>-2.9710000000000001</v>
      </c>
      <c r="P21" s="7">
        <v>-2.97</v>
      </c>
      <c r="Q21" s="7">
        <v>-2.9689999999999999</v>
      </c>
      <c r="R21" s="7">
        <v>-2.968</v>
      </c>
      <c r="S21" s="7">
        <v>-2.9670000000000001</v>
      </c>
      <c r="T21" s="7">
        <v>-2.9660000000000002</v>
      </c>
      <c r="U21" s="7">
        <v>-2.9649999999999999</v>
      </c>
      <c r="V21" s="7">
        <v>-2.964</v>
      </c>
      <c r="W21" s="7">
        <v>-2.9630000000000001</v>
      </c>
      <c r="X21" s="7">
        <v>-2.9620000000000002</v>
      </c>
      <c r="Y21" s="7">
        <v>-2.9609999999999999</v>
      </c>
      <c r="Z21" s="7">
        <v>-2.96</v>
      </c>
      <c r="AA21" s="7">
        <v>-2.9590000000000001</v>
      </c>
      <c r="AB21" s="7">
        <v>-2.1669999999999998</v>
      </c>
      <c r="AC21" s="7" t="s">
        <v>36</v>
      </c>
    </row>
    <row r="22" spans="6:29" x14ac:dyDescent="0.25">
      <c r="F22" s="20" t="s">
        <v>33</v>
      </c>
      <c r="G22" s="16">
        <v>24</v>
      </c>
      <c r="J22" s="17">
        <v>53.783000000000001</v>
      </c>
      <c r="K22" s="16"/>
      <c r="L22" s="16"/>
      <c r="M22" s="16"/>
      <c r="N22" s="16"/>
      <c r="O22" s="16"/>
      <c r="P22" s="16"/>
      <c r="Q22" s="16"/>
      <c r="R22" s="16"/>
      <c r="S22" s="16"/>
      <c r="T22" s="16"/>
      <c r="U22" s="16">
        <v>2</v>
      </c>
      <c r="V22" s="16"/>
      <c r="W22" s="16"/>
      <c r="X22" s="16"/>
      <c r="Y22" s="16"/>
      <c r="Z22" s="16"/>
      <c r="AA22" s="16"/>
      <c r="AB22" s="16"/>
      <c r="AC22" s="16">
        <v>2</v>
      </c>
    </row>
    <row r="23" spans="6:29" x14ac:dyDescent="0.25">
      <c r="F23" s="21">
        <v>-0.8</v>
      </c>
      <c r="G23" s="16">
        <v>3</v>
      </c>
      <c r="J23" s="17">
        <v>53.783999999999999</v>
      </c>
      <c r="K23" s="16"/>
      <c r="L23" s="16"/>
      <c r="M23" s="16"/>
      <c r="N23" s="16"/>
      <c r="O23" s="16"/>
      <c r="P23" s="16"/>
      <c r="Q23" s="16"/>
      <c r="R23" s="16">
        <v>1</v>
      </c>
      <c r="S23" s="16">
        <v>1</v>
      </c>
      <c r="T23" s="16">
        <v>1</v>
      </c>
      <c r="U23" s="16">
        <v>1</v>
      </c>
      <c r="V23" s="16">
        <v>4</v>
      </c>
      <c r="W23" s="16"/>
      <c r="X23" s="16"/>
      <c r="Y23" s="16">
        <v>1</v>
      </c>
      <c r="Z23" s="16"/>
      <c r="AA23" s="16"/>
      <c r="AB23" s="16"/>
      <c r="AC23" s="16">
        <v>9</v>
      </c>
    </row>
    <row r="24" spans="6:29" x14ac:dyDescent="0.25">
      <c r="F24" s="21">
        <v>-0.6</v>
      </c>
      <c r="G24" s="16">
        <v>1</v>
      </c>
      <c r="J24" s="17">
        <v>53.784999999999997</v>
      </c>
      <c r="K24" s="16"/>
      <c r="L24" s="16"/>
      <c r="M24" s="16"/>
      <c r="N24" s="16">
        <v>1</v>
      </c>
      <c r="O24" s="16"/>
      <c r="P24" s="16"/>
      <c r="Q24" s="16">
        <v>1</v>
      </c>
      <c r="R24" s="16"/>
      <c r="S24" s="16">
        <v>1</v>
      </c>
      <c r="T24" s="16">
        <v>4</v>
      </c>
      <c r="U24" s="16">
        <v>2</v>
      </c>
      <c r="V24" s="16">
        <v>3</v>
      </c>
      <c r="W24" s="16"/>
      <c r="X24" s="16">
        <v>1</v>
      </c>
      <c r="Y24" s="16">
        <v>1</v>
      </c>
      <c r="Z24" s="16"/>
      <c r="AA24" s="16"/>
      <c r="AB24" s="16"/>
      <c r="AC24" s="16">
        <v>14</v>
      </c>
    </row>
    <row r="25" spans="6:29" x14ac:dyDescent="0.25">
      <c r="F25" s="21">
        <v>-0.5</v>
      </c>
      <c r="G25" s="16">
        <v>3</v>
      </c>
      <c r="J25" s="17">
        <v>53.786000000000001</v>
      </c>
      <c r="K25" s="16"/>
      <c r="L25" s="16"/>
      <c r="M25" s="16"/>
      <c r="N25" s="16"/>
      <c r="O25" s="16">
        <v>1</v>
      </c>
      <c r="P25" s="16">
        <v>1</v>
      </c>
      <c r="Q25" s="16">
        <v>1</v>
      </c>
      <c r="R25" s="16">
        <v>4</v>
      </c>
      <c r="S25" s="16">
        <v>1</v>
      </c>
      <c r="T25" s="16">
        <v>2</v>
      </c>
      <c r="U25" s="16">
        <v>5</v>
      </c>
      <c r="V25" s="16">
        <v>5</v>
      </c>
      <c r="W25" s="16">
        <v>2</v>
      </c>
      <c r="X25" s="16"/>
      <c r="Y25" s="16"/>
      <c r="Z25" s="16"/>
      <c r="AA25" s="16"/>
      <c r="AB25" s="16"/>
      <c r="AC25" s="16">
        <v>22</v>
      </c>
    </row>
    <row r="26" spans="6:29" x14ac:dyDescent="0.25">
      <c r="F26" s="21">
        <v>-0.3</v>
      </c>
      <c r="G26" s="16">
        <v>1</v>
      </c>
      <c r="J26" s="17">
        <v>53.786999999999999</v>
      </c>
      <c r="K26" s="16"/>
      <c r="L26" s="16"/>
      <c r="M26" s="16">
        <v>2</v>
      </c>
      <c r="N26" s="16">
        <v>3</v>
      </c>
      <c r="O26" s="16">
        <v>5</v>
      </c>
      <c r="P26" s="16">
        <v>2</v>
      </c>
      <c r="Q26" s="16">
        <v>4</v>
      </c>
      <c r="R26" s="16">
        <v>4</v>
      </c>
      <c r="S26" s="16">
        <v>1</v>
      </c>
      <c r="T26" s="16">
        <v>1</v>
      </c>
      <c r="U26" s="16">
        <v>4</v>
      </c>
      <c r="V26" s="16">
        <v>4</v>
      </c>
      <c r="W26" s="16"/>
      <c r="X26" s="16">
        <v>3</v>
      </c>
      <c r="Y26" s="16">
        <v>2</v>
      </c>
      <c r="Z26" s="16">
        <v>1</v>
      </c>
      <c r="AA26" s="16">
        <v>2</v>
      </c>
      <c r="AB26" s="16"/>
      <c r="AC26" s="16">
        <v>38</v>
      </c>
    </row>
    <row r="27" spans="6:29" x14ac:dyDescent="0.25">
      <c r="F27" s="21">
        <v>-0.1</v>
      </c>
      <c r="G27" s="16">
        <v>1</v>
      </c>
      <c r="J27" s="17">
        <v>53.787999999999997</v>
      </c>
      <c r="K27" s="16">
        <v>1</v>
      </c>
      <c r="L27" s="16">
        <v>1</v>
      </c>
      <c r="M27" s="16">
        <v>3</v>
      </c>
      <c r="N27" s="16">
        <v>3</v>
      </c>
      <c r="O27" s="16">
        <v>1</v>
      </c>
      <c r="P27" s="16">
        <v>1</v>
      </c>
      <c r="Q27" s="16">
        <v>5</v>
      </c>
      <c r="R27" s="16">
        <v>2</v>
      </c>
      <c r="S27" s="16">
        <v>1</v>
      </c>
      <c r="T27" s="16">
        <v>2</v>
      </c>
      <c r="U27" s="16"/>
      <c r="V27" s="16">
        <v>1</v>
      </c>
      <c r="W27" s="16"/>
      <c r="X27" s="16"/>
      <c r="Y27" s="16">
        <v>1</v>
      </c>
      <c r="Z27" s="16">
        <v>1</v>
      </c>
      <c r="AA27" s="16"/>
      <c r="AB27" s="16"/>
      <c r="AC27" s="16">
        <v>23</v>
      </c>
    </row>
    <row r="28" spans="6:29" x14ac:dyDescent="0.25">
      <c r="F28" s="21">
        <v>0</v>
      </c>
      <c r="G28" s="16">
        <v>1</v>
      </c>
      <c r="J28" s="17">
        <v>53.789000000000001</v>
      </c>
      <c r="K28" s="16">
        <v>1</v>
      </c>
      <c r="L28" s="16">
        <v>1</v>
      </c>
      <c r="M28" s="16">
        <v>1</v>
      </c>
      <c r="N28" s="16">
        <v>2</v>
      </c>
      <c r="O28" s="16">
        <v>5</v>
      </c>
      <c r="P28" s="16">
        <v>4</v>
      </c>
      <c r="Q28" s="16"/>
      <c r="R28" s="16">
        <v>2</v>
      </c>
      <c r="S28" s="16"/>
      <c r="T28" s="16"/>
      <c r="U28" s="16"/>
      <c r="V28" s="16"/>
      <c r="W28" s="16"/>
      <c r="X28" s="16"/>
      <c r="Y28" s="16">
        <v>1</v>
      </c>
      <c r="Z28" s="16"/>
      <c r="AA28" s="16"/>
      <c r="AB28" s="16"/>
      <c r="AC28" s="16">
        <v>17</v>
      </c>
    </row>
    <row r="29" spans="6:29" x14ac:dyDescent="0.25">
      <c r="F29" s="21">
        <v>-0.7</v>
      </c>
      <c r="G29" s="16">
        <v>4</v>
      </c>
      <c r="J29" s="17">
        <v>53.780999999999999</v>
      </c>
      <c r="K29" s="16"/>
      <c r="L29" s="16"/>
      <c r="M29" s="16"/>
      <c r="N29" s="16">
        <v>1</v>
      </c>
      <c r="O29" s="16"/>
      <c r="P29" s="16"/>
      <c r="Q29" s="16"/>
      <c r="R29" s="16"/>
      <c r="S29" s="16"/>
      <c r="T29" s="16"/>
      <c r="U29" s="16"/>
      <c r="V29" s="16"/>
      <c r="W29" s="16"/>
      <c r="X29" s="16"/>
      <c r="Y29" s="16"/>
      <c r="Z29" s="16"/>
      <c r="AA29" s="16"/>
      <c r="AB29" s="16"/>
      <c r="AC29" s="16">
        <v>1</v>
      </c>
    </row>
    <row r="30" spans="6:29" x14ac:dyDescent="0.25">
      <c r="F30" s="21">
        <v>-1.2</v>
      </c>
      <c r="G30" s="16">
        <v>1</v>
      </c>
      <c r="J30" s="17">
        <v>53.79</v>
      </c>
      <c r="K30" s="16"/>
      <c r="L30" s="16"/>
      <c r="M30" s="16"/>
      <c r="N30" s="16"/>
      <c r="O30" s="16">
        <v>1</v>
      </c>
      <c r="P30" s="16">
        <v>1</v>
      </c>
      <c r="Q30" s="16">
        <v>1</v>
      </c>
      <c r="R30" s="16">
        <v>1</v>
      </c>
      <c r="S30" s="16"/>
      <c r="T30" s="16">
        <v>1</v>
      </c>
      <c r="U30" s="16"/>
      <c r="V30" s="16"/>
      <c r="W30" s="16"/>
      <c r="X30" s="16"/>
      <c r="Y30" s="16"/>
      <c r="Z30" s="16"/>
      <c r="AA30" s="16"/>
      <c r="AB30" s="16">
        <v>1</v>
      </c>
      <c r="AC30" s="16">
        <v>6</v>
      </c>
    </row>
    <row r="31" spans="6:29" x14ac:dyDescent="0.25">
      <c r="F31" s="21">
        <v>-1</v>
      </c>
      <c r="G31" s="16">
        <v>3</v>
      </c>
      <c r="J31" s="17">
        <v>53.878799999999998</v>
      </c>
      <c r="K31" s="16"/>
      <c r="L31" s="16"/>
      <c r="M31" s="16"/>
      <c r="N31" s="16"/>
      <c r="O31" s="16"/>
      <c r="P31" s="16"/>
      <c r="Q31" s="16"/>
      <c r="R31" s="16"/>
      <c r="S31" s="16">
        <v>1</v>
      </c>
      <c r="T31" s="16"/>
      <c r="U31" s="16"/>
      <c r="V31" s="16"/>
      <c r="W31" s="16"/>
      <c r="X31" s="16"/>
      <c r="Y31" s="16"/>
      <c r="Z31" s="16"/>
      <c r="AA31" s="16"/>
      <c r="AB31" s="16"/>
      <c r="AC31" s="16">
        <v>1</v>
      </c>
    </row>
    <row r="32" spans="6:29" x14ac:dyDescent="0.25">
      <c r="F32" s="21">
        <v>-0.9</v>
      </c>
      <c r="G32" s="16">
        <v>3</v>
      </c>
      <c r="J32" s="17">
        <v>53.781999999999996</v>
      </c>
      <c r="K32" s="16"/>
      <c r="L32" s="16"/>
      <c r="M32" s="16"/>
      <c r="N32" s="16"/>
      <c r="O32" s="16"/>
      <c r="P32" s="16"/>
      <c r="Q32" s="16"/>
      <c r="R32" s="16"/>
      <c r="S32" s="16"/>
      <c r="T32" s="16">
        <v>1</v>
      </c>
      <c r="U32" s="16"/>
      <c r="V32" s="16"/>
      <c r="W32" s="16"/>
      <c r="X32" s="16"/>
      <c r="Y32" s="16"/>
      <c r="Z32" s="16"/>
      <c r="AA32" s="16"/>
      <c r="AB32" s="16"/>
      <c r="AC32" s="16">
        <v>1</v>
      </c>
    </row>
    <row r="33" spans="6:29" x14ac:dyDescent="0.25">
      <c r="F33" s="21">
        <v>-1.3</v>
      </c>
      <c r="G33" s="16">
        <v>2</v>
      </c>
      <c r="J33" s="17" t="s">
        <v>36</v>
      </c>
      <c r="K33" s="16">
        <v>2</v>
      </c>
      <c r="L33" s="16">
        <v>2</v>
      </c>
      <c r="M33" s="16">
        <v>6</v>
      </c>
      <c r="N33" s="16">
        <v>10</v>
      </c>
      <c r="O33" s="16">
        <v>13</v>
      </c>
      <c r="P33" s="16">
        <v>9</v>
      </c>
      <c r="Q33" s="16">
        <v>12</v>
      </c>
      <c r="R33" s="16">
        <v>14</v>
      </c>
      <c r="S33" s="16">
        <v>6</v>
      </c>
      <c r="T33" s="16">
        <v>12</v>
      </c>
      <c r="U33" s="16">
        <v>14</v>
      </c>
      <c r="V33" s="16">
        <v>17</v>
      </c>
      <c r="W33" s="16">
        <v>2</v>
      </c>
      <c r="X33" s="16">
        <v>4</v>
      </c>
      <c r="Y33" s="16">
        <v>6</v>
      </c>
      <c r="Z33" s="16">
        <v>2</v>
      </c>
      <c r="AA33" s="16">
        <v>2</v>
      </c>
      <c r="AB33" s="16">
        <v>1</v>
      </c>
      <c r="AC33" s="16">
        <v>134</v>
      </c>
    </row>
    <row r="34" spans="6:29" x14ac:dyDescent="0.25">
      <c r="F34" s="21">
        <v>-1.4</v>
      </c>
      <c r="G34" s="16">
        <v>1</v>
      </c>
    </row>
    <row r="35" spans="6:29" x14ac:dyDescent="0.25">
      <c r="F35" s="20" t="s">
        <v>35</v>
      </c>
      <c r="G35" s="16">
        <v>27</v>
      </c>
    </row>
    <row r="36" spans="6:29" x14ac:dyDescent="0.25">
      <c r="F36" s="21">
        <v>-0.8</v>
      </c>
      <c r="G36" s="16">
        <v>4</v>
      </c>
    </row>
    <row r="37" spans="6:29" x14ac:dyDescent="0.25">
      <c r="F37" s="21">
        <v>-0.6</v>
      </c>
      <c r="G37" s="16">
        <v>2</v>
      </c>
    </row>
    <row r="38" spans="6:29" x14ac:dyDescent="0.25">
      <c r="F38" s="21">
        <v>-0.5</v>
      </c>
      <c r="G38" s="16">
        <v>2</v>
      </c>
    </row>
    <row r="39" spans="6:29" x14ac:dyDescent="0.25">
      <c r="F39" s="21">
        <v>-0.4</v>
      </c>
      <c r="G39" s="16">
        <v>1</v>
      </c>
    </row>
    <row r="40" spans="6:29" x14ac:dyDescent="0.25">
      <c r="F40" s="21">
        <v>-0.3</v>
      </c>
      <c r="G40" s="16">
        <v>6</v>
      </c>
    </row>
    <row r="41" spans="6:29" x14ac:dyDescent="0.25">
      <c r="F41" s="21">
        <v>-0.2</v>
      </c>
      <c r="G41" s="16">
        <v>1</v>
      </c>
    </row>
    <row r="42" spans="6:29" x14ac:dyDescent="0.25">
      <c r="F42" s="21">
        <v>-0.1</v>
      </c>
      <c r="G42" s="16">
        <v>1</v>
      </c>
    </row>
    <row r="43" spans="6:29" x14ac:dyDescent="0.25">
      <c r="F43" s="21">
        <v>-0.7</v>
      </c>
      <c r="G43" s="16">
        <v>3</v>
      </c>
    </row>
    <row r="44" spans="6:29" x14ac:dyDescent="0.25">
      <c r="F44" s="21">
        <v>-1.1000000000000001</v>
      </c>
      <c r="G44" s="16">
        <v>1</v>
      </c>
    </row>
    <row r="45" spans="6:29" x14ac:dyDescent="0.25">
      <c r="F45" s="21">
        <v>-1</v>
      </c>
      <c r="G45" s="16">
        <v>2</v>
      </c>
    </row>
    <row r="46" spans="6:29" x14ac:dyDescent="0.25">
      <c r="F46" s="21">
        <v>-0.9</v>
      </c>
      <c r="G46" s="16">
        <v>2</v>
      </c>
    </row>
    <row r="47" spans="6:29" x14ac:dyDescent="0.25">
      <c r="F47" s="21">
        <v>1.6</v>
      </c>
      <c r="G47" s="16">
        <v>1</v>
      </c>
    </row>
    <row r="48" spans="6:29" x14ac:dyDescent="0.25">
      <c r="F48" s="21">
        <v>0.9</v>
      </c>
      <c r="G48" s="16">
        <v>1</v>
      </c>
    </row>
    <row r="49" spans="6:7" x14ac:dyDescent="0.25">
      <c r="F49" s="20" t="s">
        <v>40</v>
      </c>
      <c r="G49" s="16">
        <v>7</v>
      </c>
    </row>
    <row r="50" spans="6:7" x14ac:dyDescent="0.25">
      <c r="F50" s="21">
        <v>-0.5</v>
      </c>
      <c r="G50" s="16">
        <v>2</v>
      </c>
    </row>
    <row r="51" spans="6:7" x14ac:dyDescent="0.25">
      <c r="F51" s="21">
        <v>-0.3</v>
      </c>
      <c r="G51" s="16">
        <v>1</v>
      </c>
    </row>
    <row r="52" spans="6:7" x14ac:dyDescent="0.25">
      <c r="F52" s="21">
        <v>0.1</v>
      </c>
      <c r="G52" s="16">
        <v>1</v>
      </c>
    </row>
    <row r="53" spans="6:7" x14ac:dyDescent="0.25">
      <c r="F53" s="21">
        <v>0.3</v>
      </c>
      <c r="G53" s="16">
        <v>1</v>
      </c>
    </row>
    <row r="54" spans="6:7" x14ac:dyDescent="0.25">
      <c r="F54" s="21">
        <v>-1.3</v>
      </c>
      <c r="G54" s="16">
        <v>1</v>
      </c>
    </row>
    <row r="55" spans="6:7" x14ac:dyDescent="0.25">
      <c r="F55" s="21">
        <v>1</v>
      </c>
      <c r="G55" s="16">
        <v>1</v>
      </c>
    </row>
    <row r="56" spans="6:7" x14ac:dyDescent="0.25">
      <c r="F56" s="20" t="s">
        <v>42</v>
      </c>
      <c r="G56" s="16">
        <v>17</v>
      </c>
    </row>
    <row r="57" spans="6:7" x14ac:dyDescent="0.25">
      <c r="F57" s="21">
        <v>-0.6</v>
      </c>
      <c r="G57" s="16">
        <v>3</v>
      </c>
    </row>
    <row r="58" spans="6:7" x14ac:dyDescent="0.25">
      <c r="F58" s="21">
        <v>-0.5</v>
      </c>
      <c r="G58" s="16">
        <v>2</v>
      </c>
    </row>
    <row r="59" spans="6:7" x14ac:dyDescent="0.25">
      <c r="F59" s="21">
        <v>-0.1</v>
      </c>
      <c r="G59" s="16">
        <v>1</v>
      </c>
    </row>
    <row r="60" spans="6:7" x14ac:dyDescent="0.25">
      <c r="F60" s="21">
        <v>0.4</v>
      </c>
      <c r="G60" s="16">
        <v>1</v>
      </c>
    </row>
    <row r="61" spans="6:7" x14ac:dyDescent="0.25">
      <c r="F61" s="21">
        <v>1.1000000000000001</v>
      </c>
      <c r="G61" s="16">
        <v>1</v>
      </c>
    </row>
    <row r="62" spans="6:7" x14ac:dyDescent="0.25">
      <c r="F62" s="21">
        <v>-0.7</v>
      </c>
      <c r="G62" s="16">
        <v>2</v>
      </c>
    </row>
    <row r="63" spans="6:7" x14ac:dyDescent="0.25">
      <c r="F63" s="21">
        <v>-1.2</v>
      </c>
      <c r="G63" s="16">
        <v>2</v>
      </c>
    </row>
    <row r="64" spans="6:7" x14ac:dyDescent="0.25">
      <c r="F64" s="21">
        <v>-1</v>
      </c>
      <c r="G64" s="16">
        <v>2</v>
      </c>
    </row>
    <row r="65" spans="6:7" x14ac:dyDescent="0.25">
      <c r="F65" s="21">
        <v>-0.9</v>
      </c>
      <c r="G65" s="16">
        <v>2</v>
      </c>
    </row>
    <row r="66" spans="6:7" x14ac:dyDescent="0.25">
      <c r="F66" s="21">
        <v>-1.4</v>
      </c>
      <c r="G66" s="16">
        <v>1</v>
      </c>
    </row>
    <row r="67" spans="6:7" x14ac:dyDescent="0.25">
      <c r="F67" s="20" t="s">
        <v>44</v>
      </c>
      <c r="G67" s="16">
        <v>6</v>
      </c>
    </row>
    <row r="68" spans="6:7" x14ac:dyDescent="0.25">
      <c r="F68" s="21">
        <v>0.5</v>
      </c>
      <c r="G68" s="16">
        <v>1</v>
      </c>
    </row>
    <row r="69" spans="6:7" x14ac:dyDescent="0.25">
      <c r="F69" s="21">
        <v>-1.1000000000000001</v>
      </c>
      <c r="G69" s="16">
        <v>1</v>
      </c>
    </row>
    <row r="70" spans="6:7" x14ac:dyDescent="0.25">
      <c r="F70" s="21">
        <v>2.1</v>
      </c>
      <c r="G70" s="16">
        <v>1</v>
      </c>
    </row>
    <row r="71" spans="6:7" x14ac:dyDescent="0.25">
      <c r="F71" s="21">
        <v>-1.6</v>
      </c>
      <c r="G71" s="16">
        <v>2</v>
      </c>
    </row>
    <row r="72" spans="6:7" x14ac:dyDescent="0.25">
      <c r="F72" s="21">
        <v>-1.7</v>
      </c>
      <c r="G72" s="16">
        <v>1</v>
      </c>
    </row>
    <row r="73" spans="6:7" x14ac:dyDescent="0.25">
      <c r="F73" s="20" t="s">
        <v>46</v>
      </c>
      <c r="G73" s="16">
        <v>2</v>
      </c>
    </row>
    <row r="74" spans="6:7" x14ac:dyDescent="0.25">
      <c r="F74" s="21">
        <v>-1</v>
      </c>
      <c r="G74" s="16">
        <v>1</v>
      </c>
    </row>
    <row r="75" spans="6:7" x14ac:dyDescent="0.25">
      <c r="F75" s="21">
        <v>-1.6</v>
      </c>
      <c r="G75" s="16">
        <v>1</v>
      </c>
    </row>
    <row r="76" spans="6:7" x14ac:dyDescent="0.25">
      <c r="F76" s="20" t="s">
        <v>45</v>
      </c>
      <c r="G76" s="16">
        <v>9</v>
      </c>
    </row>
    <row r="77" spans="6:7" x14ac:dyDescent="0.25">
      <c r="F77" s="21">
        <v>-0.2</v>
      </c>
      <c r="G77" s="16">
        <v>1</v>
      </c>
    </row>
    <row r="78" spans="6:7" x14ac:dyDescent="0.25">
      <c r="F78" s="21">
        <v>-1</v>
      </c>
      <c r="G78" s="16">
        <v>2</v>
      </c>
    </row>
    <row r="79" spans="6:7" x14ac:dyDescent="0.25">
      <c r="F79" s="21">
        <v>-1.3</v>
      </c>
      <c r="G79" s="16">
        <v>2</v>
      </c>
    </row>
    <row r="80" spans="6:7" x14ac:dyDescent="0.25">
      <c r="F80" s="21">
        <v>-1.4</v>
      </c>
      <c r="G80" s="16">
        <v>2</v>
      </c>
    </row>
    <row r="81" spans="6:7" x14ac:dyDescent="0.25">
      <c r="F81" s="21">
        <v>1</v>
      </c>
      <c r="G81" s="16">
        <v>1</v>
      </c>
    </row>
    <row r="82" spans="6:7" x14ac:dyDescent="0.25">
      <c r="F82" s="21">
        <v>2.9</v>
      </c>
      <c r="G82" s="16">
        <v>1</v>
      </c>
    </row>
    <row r="83" spans="6:7" x14ac:dyDescent="0.25">
      <c r="F83" s="20" t="s">
        <v>47</v>
      </c>
      <c r="G83" s="16">
        <v>6</v>
      </c>
    </row>
    <row r="84" spans="6:7" x14ac:dyDescent="0.25">
      <c r="F84" s="21">
        <v>-0.8</v>
      </c>
      <c r="G84" s="16">
        <v>2</v>
      </c>
    </row>
    <row r="85" spans="6:7" x14ac:dyDescent="0.25">
      <c r="F85" s="21">
        <v>-0.6</v>
      </c>
      <c r="G85" s="16">
        <v>1</v>
      </c>
    </row>
    <row r="86" spans="6:7" x14ac:dyDescent="0.25">
      <c r="F86" s="21">
        <v>0.2</v>
      </c>
      <c r="G86" s="16">
        <v>1</v>
      </c>
    </row>
    <row r="87" spans="6:7" x14ac:dyDescent="0.25">
      <c r="F87" s="21">
        <v>0.5</v>
      </c>
      <c r="G87" s="16">
        <v>1</v>
      </c>
    </row>
    <row r="88" spans="6:7" x14ac:dyDescent="0.25">
      <c r="F88" s="21">
        <v>-0.7</v>
      </c>
      <c r="G88" s="16">
        <v>1</v>
      </c>
    </row>
    <row r="89" spans="6:7" x14ac:dyDescent="0.25">
      <c r="F89" s="20" t="s">
        <v>48</v>
      </c>
      <c r="G89" s="16">
        <v>1</v>
      </c>
    </row>
    <row r="90" spans="6:7" x14ac:dyDescent="0.25">
      <c r="F90" s="21">
        <v>-1.2</v>
      </c>
      <c r="G90" s="16">
        <v>1</v>
      </c>
    </row>
    <row r="91" spans="6:7" x14ac:dyDescent="0.25">
      <c r="F91" s="20" t="s">
        <v>49</v>
      </c>
      <c r="G91" s="16">
        <v>2</v>
      </c>
    </row>
    <row r="92" spans="6:7" x14ac:dyDescent="0.25">
      <c r="F92" s="21">
        <v>-1</v>
      </c>
      <c r="G92" s="16">
        <v>1</v>
      </c>
    </row>
    <row r="93" spans="6:7" x14ac:dyDescent="0.25">
      <c r="F93" s="21">
        <v>-1.5</v>
      </c>
      <c r="G93" s="16">
        <v>1</v>
      </c>
    </row>
    <row r="94" spans="6:7" x14ac:dyDescent="0.25">
      <c r="F94" s="15" t="s">
        <v>51</v>
      </c>
      <c r="G94" s="16">
        <v>9</v>
      </c>
    </row>
    <row r="95" spans="6:7" x14ac:dyDescent="0.25">
      <c r="F95" s="20" t="s">
        <v>53</v>
      </c>
      <c r="G95" s="16">
        <v>1</v>
      </c>
    </row>
    <row r="96" spans="6:7" x14ac:dyDescent="0.25">
      <c r="F96" s="21">
        <v>-0.9</v>
      </c>
      <c r="G96" s="16">
        <v>1</v>
      </c>
    </row>
    <row r="97" spans="6:7" x14ac:dyDescent="0.25">
      <c r="F97" s="20" t="s">
        <v>52</v>
      </c>
      <c r="G97" s="16">
        <v>3</v>
      </c>
    </row>
    <row r="98" spans="6:7" x14ac:dyDescent="0.25">
      <c r="F98" s="21">
        <v>0</v>
      </c>
      <c r="G98" s="16">
        <v>1</v>
      </c>
    </row>
    <row r="99" spans="6:7" x14ac:dyDescent="0.25">
      <c r="F99" s="21">
        <v>0.2</v>
      </c>
      <c r="G99" s="16">
        <v>1</v>
      </c>
    </row>
    <row r="100" spans="6:7" x14ac:dyDescent="0.25">
      <c r="F100" s="21">
        <v>-1</v>
      </c>
      <c r="G100" s="16">
        <v>1</v>
      </c>
    </row>
    <row r="101" spans="6:7" x14ac:dyDescent="0.25">
      <c r="F101" s="20" t="s">
        <v>54</v>
      </c>
      <c r="G101" s="16">
        <v>1</v>
      </c>
    </row>
    <row r="102" spans="6:7" x14ac:dyDescent="0.25">
      <c r="F102" s="21">
        <v>-1.3</v>
      </c>
      <c r="G102" s="16">
        <v>1</v>
      </c>
    </row>
    <row r="103" spans="6:7" x14ac:dyDescent="0.25">
      <c r="F103" s="20" t="s">
        <v>55</v>
      </c>
      <c r="G103" s="16">
        <v>1</v>
      </c>
    </row>
    <row r="104" spans="6:7" x14ac:dyDescent="0.25">
      <c r="F104" s="21">
        <v>-1</v>
      </c>
      <c r="G104" s="16">
        <v>1</v>
      </c>
    </row>
    <row r="105" spans="6:7" x14ac:dyDescent="0.25">
      <c r="F105" s="20" t="s">
        <v>56</v>
      </c>
      <c r="G105" s="16">
        <v>1</v>
      </c>
    </row>
    <row r="106" spans="6:7" x14ac:dyDescent="0.25">
      <c r="F106" s="21">
        <v>0</v>
      </c>
      <c r="G106" s="16">
        <v>1</v>
      </c>
    </row>
    <row r="107" spans="6:7" x14ac:dyDescent="0.25">
      <c r="F107" s="20" t="s">
        <v>57</v>
      </c>
      <c r="G107" s="16">
        <v>1</v>
      </c>
    </row>
    <row r="108" spans="6:7" x14ac:dyDescent="0.25">
      <c r="F108" s="21">
        <v>-0.7</v>
      </c>
      <c r="G108" s="16">
        <v>1</v>
      </c>
    </row>
    <row r="109" spans="6:7" x14ac:dyDescent="0.25">
      <c r="F109" s="20" t="s">
        <v>59</v>
      </c>
      <c r="G109" s="16">
        <v>1</v>
      </c>
    </row>
    <row r="110" spans="6:7" x14ac:dyDescent="0.25">
      <c r="F110" s="21">
        <v>-1.3</v>
      </c>
      <c r="G110" s="16">
        <v>1</v>
      </c>
    </row>
    <row r="111" spans="6:7" x14ac:dyDescent="0.25">
      <c r="F111" s="15" t="s">
        <v>60</v>
      </c>
      <c r="G111" s="16">
        <v>1</v>
      </c>
    </row>
    <row r="112" spans="6:7" x14ac:dyDescent="0.25">
      <c r="F112" s="20" t="s">
        <v>61</v>
      </c>
      <c r="G112" s="16">
        <v>1</v>
      </c>
    </row>
    <row r="113" spans="6:7" x14ac:dyDescent="0.25">
      <c r="F113" s="21">
        <v>-0.6</v>
      </c>
      <c r="G113" s="16">
        <v>1</v>
      </c>
    </row>
    <row r="114" spans="6:7" x14ac:dyDescent="0.25">
      <c r="F114" s="15" t="s">
        <v>20</v>
      </c>
      <c r="G114" s="16">
        <v>134</v>
      </c>
    </row>
  </sheetData>
  <conditionalFormatting pivot="1" sqref="K22:AB32">
    <cfRule type="colorScale" priority="1">
      <colorScale>
        <cfvo type="min"/>
        <cfvo type="max"/>
        <color theme="7" tint="0.79998168889431442"/>
        <color theme="5" tint="-0.249977111117893"/>
      </colorScale>
    </cfRule>
  </conditionalFormatting>
  <pageMargins left="0.7" right="0.7" top="0.75" bottom="0.75" header="0.3" footer="0.3"/>
  <drawing r:id="rId5"/>
  <extLst>
    <ext xmlns:x14="http://schemas.microsoft.com/office/spreadsheetml/2009/9/main" uri="{A8765BA9-456A-4dab-B4F3-ACF838C121DE}">
      <x14:slicerList>
        <x14:slicer r:id="rId6"/>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BGS data and map</vt:lpstr>
      <vt:lpstr>Analysis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Ruth Hayhurst</dc:creator>
  <cp:lastModifiedBy>Ruth Hayhurst</cp:lastModifiedBy>
  <dcterms:created xsi:type="dcterms:W3CDTF">2018-10-23T17:07:04Z</dcterms:created>
  <dcterms:modified xsi:type="dcterms:W3CDTF">2019-10-08T09:43:10Z</dcterms:modified>
</cp:coreProperties>
</file>